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2rh-my.sharepoint.com/personal/brigitte_nicolas_2rh_org_uk/Documents/Desktop/"/>
    </mc:Choice>
  </mc:AlternateContent>
  <xr:revisionPtr revIDLastSave="3" documentId="8_{F6569AE0-FE76-4D4D-ABED-187EB9836E16}" xr6:coauthVersionLast="47" xr6:coauthVersionMax="47" xr10:uidLastSave="{6D464275-2754-40E8-BEDE-F71A4A91F4A6}"/>
  <bookViews>
    <workbookView xWindow="-120" yWindow="-120" windowWidth="29040" windowHeight="15720" tabRatio="809" firstSheet="1" activeTab="12" xr2:uid="{98E5626D-5B42-4B83-8723-22720545279D}"/>
  </bookViews>
  <sheets>
    <sheet name="Albert Street" sheetId="9" r:id="rId1"/>
    <sheet name="Ayland Close" sheetId="11" r:id="rId2"/>
    <sheet name="Colchester Close" sheetId="14" r:id="rId3"/>
    <sheet name="Glebe Road" sheetId="12" r:id="rId4"/>
    <sheet name="Harrison Way" sheetId="10" r:id="rId5"/>
    <sheet name="jubilee place" sheetId="13" r:id="rId6"/>
    <sheet name="Leaze Court" sheetId="2" r:id="rId7"/>
    <sheet name="Manor Court" sheetId="16" r:id="rId8"/>
    <sheet name="33 - 34 oakfields" sheetId="5" r:id="rId9"/>
    <sheet name="43 - 44 oakfields" sheetId="6" r:id="rId10"/>
    <sheet name="St Marys" sheetId="3" r:id="rId11"/>
    <sheet name="turley court" sheetId="15" r:id="rId12"/>
    <sheet name="Tuthill Rise" sheetId="4" r:id="rId13"/>
    <sheet name="wyndcliffe house" sheetId="1" r:id="rId14"/>
    <sheet name="1 - 7 wynols close" sheetId="7" r:id="rId15"/>
  </sheets>
  <definedNames>
    <definedName name="_xlnm._FilterDatabase" localSheetId="13" hidden="1">'wyndcliffe house'!$A$1:$O$1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5" l="1"/>
  <c r="N20" i="2"/>
  <c r="O19" i="1"/>
  <c r="N23" i="4"/>
  <c r="N22" i="4"/>
  <c r="N3" i="15"/>
  <c r="N9" i="3"/>
  <c r="O10" i="6"/>
  <c r="N5" i="16"/>
  <c r="N16" i="2"/>
  <c r="N14" i="2"/>
  <c r="N20" i="13"/>
  <c r="N17" i="10"/>
  <c r="O7" i="12"/>
  <c r="L4" i="14"/>
  <c r="N43" i="11"/>
  <c r="N21" i="11"/>
  <c r="N5" i="9"/>
  <c r="N4" i="9"/>
  <c r="N19" i="7" l="1"/>
  <c r="N3" i="7"/>
  <c r="N4" i="7"/>
  <c r="N5" i="7"/>
  <c r="N6" i="7"/>
  <c r="N7" i="7"/>
  <c r="N8" i="7"/>
  <c r="N9" i="7"/>
  <c r="N10" i="7"/>
  <c r="N11" i="7"/>
  <c r="N12" i="7"/>
  <c r="N13" i="7"/>
  <c r="N14" i="7"/>
  <c r="N15" i="7"/>
  <c r="N16" i="7"/>
  <c r="N17" i="7"/>
  <c r="N18" i="7"/>
  <c r="N2" i="7"/>
  <c r="O18" i="1"/>
  <c r="O4" i="1"/>
  <c r="O5" i="1"/>
  <c r="O6" i="1"/>
  <c r="O7" i="1"/>
  <c r="O8" i="1"/>
  <c r="O9" i="1"/>
  <c r="O10" i="1"/>
  <c r="O11" i="1"/>
  <c r="O12" i="1"/>
  <c r="O13" i="1"/>
  <c r="O14" i="1"/>
  <c r="O15" i="1"/>
  <c r="O16" i="1"/>
  <c r="O17" i="1"/>
  <c r="O3" i="1"/>
  <c r="N3" i="4"/>
  <c r="N4" i="4"/>
  <c r="N5" i="4"/>
  <c r="N6" i="4"/>
  <c r="N7" i="4"/>
  <c r="N8" i="4"/>
  <c r="N9" i="4"/>
  <c r="N10" i="4"/>
  <c r="N11" i="4"/>
  <c r="N12" i="4"/>
  <c r="N13" i="4"/>
  <c r="N14" i="4"/>
  <c r="N15" i="4"/>
  <c r="N16" i="4"/>
  <c r="N17" i="4"/>
  <c r="N18" i="4"/>
  <c r="N19" i="4"/>
  <c r="N20" i="4"/>
  <c r="N21" i="4"/>
  <c r="N2" i="4"/>
  <c r="N2" i="15"/>
  <c r="N8" i="3"/>
  <c r="N4" i="16"/>
  <c r="N3" i="16"/>
  <c r="N2" i="16"/>
  <c r="N7" i="3"/>
  <c r="N3" i="3"/>
  <c r="N4" i="3"/>
  <c r="N5" i="3"/>
  <c r="N6" i="3"/>
  <c r="N2" i="3"/>
  <c r="O9" i="6"/>
  <c r="O3" i="6"/>
  <c r="O4" i="6"/>
  <c r="O5" i="6"/>
  <c r="O6" i="6"/>
  <c r="O7" i="6"/>
  <c r="O8" i="6"/>
  <c r="O2" i="6"/>
  <c r="O12" i="5"/>
  <c r="O3" i="5"/>
  <c r="O4" i="5"/>
  <c r="O5" i="5"/>
  <c r="O6" i="5"/>
  <c r="O7" i="5"/>
  <c r="O8" i="5"/>
  <c r="O9" i="5"/>
  <c r="O10" i="5"/>
  <c r="O11" i="5"/>
  <c r="O2" i="5"/>
  <c r="N13" i="2"/>
  <c r="N3" i="2"/>
  <c r="N4" i="2"/>
  <c r="N5" i="2"/>
  <c r="N6" i="2"/>
  <c r="N7" i="2"/>
  <c r="N10" i="2"/>
  <c r="N8" i="2"/>
  <c r="N12" i="2"/>
  <c r="N15" i="2"/>
  <c r="N2" i="2"/>
  <c r="N19" i="13"/>
  <c r="N3" i="13"/>
  <c r="N4" i="13"/>
  <c r="N5" i="13"/>
  <c r="N6" i="13"/>
  <c r="N7" i="13"/>
  <c r="N8" i="13"/>
  <c r="N9" i="13"/>
  <c r="N10" i="13"/>
  <c r="N11" i="13"/>
  <c r="N12" i="13"/>
  <c r="N13" i="13"/>
  <c r="N14" i="13"/>
  <c r="N15" i="13"/>
  <c r="N16" i="13"/>
  <c r="N17" i="13"/>
  <c r="N18" i="13"/>
  <c r="N2" i="13"/>
  <c r="N16" i="10"/>
  <c r="N3" i="10"/>
  <c r="N4" i="10"/>
  <c r="N5" i="10"/>
  <c r="N6" i="10"/>
  <c r="N7" i="10"/>
  <c r="N8" i="10"/>
  <c r="N9" i="10"/>
  <c r="N10" i="10"/>
  <c r="N11" i="10"/>
  <c r="N12" i="10"/>
  <c r="N13" i="10"/>
  <c r="N14" i="10"/>
  <c r="N15" i="10"/>
  <c r="N2" i="10"/>
  <c r="O6" i="12"/>
  <c r="O3" i="12"/>
  <c r="O4" i="12"/>
  <c r="O5" i="12"/>
  <c r="O2" i="12"/>
  <c r="L3" i="14"/>
  <c r="N3" i="11"/>
  <c r="N4" i="11"/>
  <c r="N5" i="11"/>
  <c r="N6" i="11"/>
  <c r="N7" i="11"/>
  <c r="N11" i="11"/>
  <c r="N12" i="11"/>
  <c r="N17" i="11"/>
  <c r="N18" i="11"/>
  <c r="N19" i="11"/>
  <c r="N23" i="11"/>
  <c r="N24" i="11"/>
  <c r="N25" i="11"/>
  <c r="N26" i="11"/>
  <c r="N27" i="11"/>
  <c r="N28" i="11"/>
  <c r="N29" i="11"/>
  <c r="N30" i="11"/>
  <c r="N31" i="11"/>
  <c r="N32" i="11"/>
  <c r="N33" i="11"/>
  <c r="N34" i="11"/>
  <c r="N35" i="11"/>
  <c r="N36" i="11"/>
  <c r="N37" i="11"/>
  <c r="N38" i="11"/>
  <c r="N39" i="11"/>
  <c r="N40" i="11"/>
  <c r="N41" i="11"/>
  <c r="N2" i="11"/>
  <c r="N8" i="11" s="1"/>
  <c r="N9" i="11" s="1"/>
  <c r="N3" i="9"/>
  <c r="N42" i="11" l="1"/>
  <c r="N20" i="11"/>
  <c r="N13" i="11"/>
  <c r="N1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tc={97FA35DE-61CE-4E7A-91C6-B90F527AE3DF}</author>
  </authors>
  <commentList>
    <comment ref="N2" authorId="0" shapeId="0" xr:uid="{97FA35DE-61CE-4E7A-91C6-B90F527AE3DF}">
      <text>
        <t>[Threaded comment]
Your version of Excel allows you to read this threaded comment; however, any edits to it will get removed if the file is opened in a newer version of Excel. Learn more: https://go.microsoft.com/fwlink/?linkid=870924
Comment:
    Capped at £250 each</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tc={D8E8D2E5-B087-4A36-B9C2-B8FAA028D345}</author>
  </authors>
  <commentList>
    <comment ref="N16" authorId="0" shapeId="0" xr:uid="{D8E8D2E5-B087-4A36-B9C2-B8FAA028D345}">
      <text>
        <t>[Threaded comment]
Your version of Excel allows you to read this threaded comment; however, any edits to it will get removed if the file is opened in a newer version of Excel. Learn more: https://go.microsoft.com/fwlink/?linkid=870924
Comment:
    Cap at £250 per property</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tc={CB9A5D8F-0DD1-4F5A-AED3-C5C900ED3355}</author>
  </authors>
  <commentList>
    <comment ref="N19" authorId="0" shapeId="0" xr:uid="{CB9A5D8F-0DD1-4F5A-AED3-C5C900ED3355}">
      <text>
        <t>[Threaded comment]
Your version of Excel allows you to read this threaded comment; however, any edits to it will get removed if the file is opened in a newer version of Excel. Learn more: https://go.microsoft.com/fwlink/?linkid=870924
Comment:
    Unabl;e to recharge due to defective lease</t>
      </text>
    </comment>
  </commentList>
</comments>
</file>

<file path=xl/sharedStrings.xml><?xml version="1.0" encoding="utf-8"?>
<sst xmlns="http://schemas.openxmlformats.org/spreadsheetml/2006/main" count="1315" uniqueCount="161">
  <si>
    <t>Works Order</t>
  </si>
  <si>
    <t>Request</t>
  </si>
  <si>
    <t>Contractor</t>
  </si>
  <si>
    <t>Address</t>
  </si>
  <si>
    <t>Post Code</t>
  </si>
  <si>
    <t>Actual Start</t>
  </si>
  <si>
    <t>Actual Completion</t>
  </si>
  <si>
    <t>Order Task Description</t>
  </si>
  <si>
    <t>Request Description</t>
  </si>
  <si>
    <t>Request Date</t>
  </si>
  <si>
    <t>Sample Trade</t>
  </si>
  <si>
    <t>Sample Job Type</t>
  </si>
  <si>
    <t>Repairs Inspector</t>
  </si>
  <si>
    <t>Actual Order Value</t>
  </si>
  <si>
    <t>Actual VAT Value</t>
  </si>
  <si>
    <t>Asset Type</t>
  </si>
  <si>
    <t>R.J.CONTRACTING</t>
  </si>
  <si>
    <t/>
  </si>
  <si>
    <t>FLATS 1 TO 6, TUTHILL RISE, LYDNEY, GLOUCESTERSHIRE</t>
  </si>
  <si>
    <t>GL15 5BP</t>
  </si>
  <si>
    <t>Bed base, mattress and large box of general rubbish had been flytipped in bin store area at Tuthill Rise.</t>
  </si>
  <si>
    <t>Responsive</t>
  </si>
  <si>
    <t>Naomi Gilfillan</t>
  </si>
  <si>
    <t>Centigen FM</t>
  </si>
  <si>
    <t>1:Attend and repair; complete works as necessary. 2:SOR to be varied upon completion to reflect actuals. 3:Call Schedulers from site to book any follow on.</t>
  </si>
  <si>
    <t>Electrical</t>
  </si>
  <si>
    <t>FLATS 21 TO 32, AYLAND CLOSE, NEWENT, GLOUCESTERSHIRE</t>
  </si>
  <si>
    <t>GL18 1TB</t>
  </si>
  <si>
    <t>Emergency Lighting:Attend and carry out service to emergency lighting installation complete to block of dwellings or scheme, including provision of minor parts as necessary, test and leave in working order and remove waste and debris.</t>
  </si>
  <si>
    <t>Newent - Monthly alarm test</t>
  </si>
  <si>
    <t>Compliance</t>
  </si>
  <si>
    <t>WYNDCLIFFE HOUSE, BUTTINGTON ROAD, SEDBURY, CHEPSTOW, GWENT</t>
  </si>
  <si>
    <t>NP16 7AN</t>
  </si>
  <si>
    <t>Chepstow - Monthly alarm test</t>
  </si>
  <si>
    <t>FLATS &amp; SHOPS 30 TO 32, HARRISON WAY, LYDNEY, GLOUCESTERSHIRE</t>
  </si>
  <si>
    <t>GL15 5BN</t>
  </si>
  <si>
    <t>Lydney - Monthly alarm test</t>
  </si>
  <si>
    <t>LEAZE COURT, MOUNT PLEASANT, LYDNEY, GLOUCESTERSHIRE</t>
  </si>
  <si>
    <t>GL15 5QP</t>
  </si>
  <si>
    <t>Dayworks - Routine Clearance of household items such as a sofa, mattress and fridge ect near gates at leaze court</t>
  </si>
  <si>
    <t>Andy Young</t>
  </si>
  <si>
    <t>Plumbing</t>
  </si>
  <si>
    <t>Robert Ward</t>
  </si>
  <si>
    <t>FLATS 1 TO 7, WYNOLS CLOSE, BROADWELL, COLEFORD, GLOUCESTERSHIRE</t>
  </si>
  <si>
    <t>GL16 7RR</t>
  </si>
  <si>
    <t>Coleford - Monthly alarm test</t>
  </si>
  <si>
    <t>FLATS 25 TO 32, JUBILEE PLACE, STAUNTON, GLOUCESTER, GLOUCESTERSHIRE</t>
  </si>
  <si>
    <t>GL19 3RS</t>
  </si>
  <si>
    <t>Gloucester - Monthly alarm test</t>
  </si>
  <si>
    <t>Attend and repair (Electrical small)</t>
  </si>
  <si>
    <t>FLATS 43 TO 44, OAKFIELDS, COLEFORD, GLOUCESTERSHIRE</t>
  </si>
  <si>
    <t>GL16 8EN</t>
  </si>
  <si>
    <t>gutter broken as you come through front gate</t>
  </si>
  <si>
    <t>ST. MARYS SQUARE, LYDNEY, GLOUCESTERSHIRE</t>
  </si>
  <si>
    <t>GL15 5AL</t>
  </si>
  <si>
    <t>LP - Please raise job for further investigation to be carried out on communal outside lights on property numbers 7 and 8. Unable to figure out how to get power to lights to get them working. Would probably benefit for DS to attend alongside electrican to work through it 2x 000001</t>
  </si>
  <si>
    <t>Inspection to attend and repair - Plumbing as per julia from SCS- clean and clear the guttering above Flat 28, Ayland Close - the LHS corner is full of plants and debris</t>
  </si>
  <si>
    <t>ROOFING DAYWORKS (where no SOR applicable)</t>
  </si>
  <si>
    <t>tenant has called stating multiple residents in the building have seen and heard rats, many tenants affected,area needs to be inspected and sealed Dayworks - Routine</t>
  </si>
  <si>
    <t>Roofers/chimneys</t>
  </si>
  <si>
    <t>Bricklayers</t>
  </si>
  <si>
    <t>please investigate potential roof leak - leak potentially coming from roof into flat 3 and into communal areas</t>
  </si>
  <si>
    <t>Clearance of household items and rubbish outside 44. Looks like a sofa, bin bags, plastic boxes, mattress ect</t>
  </si>
  <si>
    <t>FLATS 79 TO 93, GLEBE ROAD, NEWENT, GLOUCESTERSHIRE</t>
  </si>
  <si>
    <t>GL18 1BN</t>
  </si>
  <si>
    <t>Roof:Carry out temporary repairs to any type of slate/tiled area of roof as required to ensure area is weatherproof, provide report to Client Representative.</t>
  </si>
  <si>
    <t>as per Rob at hygeine drain has collapsed, Tarmac area where washing lines are near flats 5/7 he has rodded but appears drain has collapsed. please can you confirm ownership of run we beleive as its on our land it will more than likely be TRH</t>
  </si>
  <si>
    <t>Groundworks</t>
  </si>
  <si>
    <t>A &amp; E Fire and Security</t>
  </si>
  <si>
    <t>Planned Maintenance</t>
  </si>
  <si>
    <t>FLATS 33 TO 34, OAKFIELDS, COLEFORD, GLOUCESTERSHIRE</t>
  </si>
  <si>
    <t>A&amp;E retrospective invoice - 453655 - FRA completed 20.11.23</t>
  </si>
  <si>
    <t>A&amp;E retrospective invoice - 453657 - FRA completed 20.11.23</t>
  </si>
  <si>
    <t>A&amp;E retrospective invoice - 453656 - FRA completed 20.11.23</t>
  </si>
  <si>
    <t>A&amp;E retrospective invoice - 453658 - FRA completed 20.11.23</t>
  </si>
  <si>
    <t>external upvc damaged allowing rat entry outide no 2</t>
  </si>
  <si>
    <t>Carpentry</t>
  </si>
  <si>
    <t>rob has reported the manhole covers damaged causing rat entry please replace</t>
  </si>
  <si>
    <t>Drainage</t>
  </si>
  <si>
    <t>FLATS 9 TO 12, AYLAND CLOSE, NEWENT, GLOUCESTERSHIRE</t>
  </si>
  <si>
    <t>gutters blocked</t>
  </si>
  <si>
    <t>Attend and repair (roofing small) Roof leaking between 9 and 10, is near electrics but not getting on them yet</t>
  </si>
  <si>
    <t>Attend and repair (roofing small) temp repair has failed - water leaking through onto chimney breast ROOFING DAYWORKS (where no SOR applicable)</t>
  </si>
  <si>
    <t>temp repair has failed - water leaking through onto chimney breast</t>
  </si>
  <si>
    <t>Hygiene Services</t>
  </si>
  <si>
    <t>FLATS 1 TO 4, AYLAND CLOSE, NEWENT, GLOUCESTERSHIRE</t>
  </si>
  <si>
    <t>Attend and repair (Electrical small) 2 external lights not working</t>
  </si>
  <si>
    <t>FLATS 5 TO 8, MANOR COURT, LYDNEY, GLOUCESTERSHIRE</t>
  </si>
  <si>
    <t>GL15 5BY</t>
  </si>
  <si>
    <t>Please attend property and clear out guttering to both elevations and check to see if there are any obvious areas allowing water ingress into the soffit etc,</t>
  </si>
  <si>
    <t>Attend and repair (Carpentry small) As per Leanne - the doors on this property are not secure, please can they be inspected and the building made safe and secure, any changes to locks or mechanisims the tenants will need to be made aware of and issued with keys</t>
  </si>
  <si>
    <t>Attend and repair (roofing small) flat roof leaking above flat 1 ayland close (private leasehold)</t>
  </si>
  <si>
    <t>Carpentry - Out of Hours EmergencyCarpentry - Out of Hours Emergency</t>
  </si>
  <si>
    <t>OOH - Carpentry flat 89 glebe road - leasehold - roof leaking around chimney</t>
  </si>
  <si>
    <t>Attend and repair (Carpentry small) handle has been ripped off the inside of block 1-7, no other exit  - forced entry required no other doors to get out of the block</t>
  </si>
  <si>
    <t>Attend and repair (roofing small) White concrete canopy is leaking - few cracks to be repaired. Please report back if further works are needed</t>
  </si>
  <si>
    <t>please clear flytipping next to entrance images will be emaild over</t>
  </si>
  <si>
    <t>REES (ELECTRICAL) &amp; SON</t>
  </si>
  <si>
    <t>FLATS 13 TO 22, LEAZE COURT, MOUNT PLEASANT, LYDNEY, GLOUCESTERSHIRE</t>
  </si>
  <si>
    <t>Dayworks for Rees Electrical Lampost outside flats not working - I have attended leaze court to look at lamp post light not working outside flats 13 to 22 have checked everything I can a low level and is all working ok will need to get this sub out to get the lamp and pir that is on top of the light looked at</t>
  </si>
  <si>
    <t>Non Responsive</t>
  </si>
  <si>
    <t>Attend and repair (Electrical small) outside security light isnt working - located otuside number 1 leaze court</t>
  </si>
  <si>
    <t>Attend and repair (Electrical small) light in the communal area downstairs is constantly on, its as if the switch has been wedged on.</t>
  </si>
  <si>
    <t>Brickwork at front of property letting rain water in  - ALSO ATTEND 33A OAKFIELDS AS DAMAGING INTERIOR OR PROPERTY</t>
  </si>
  <si>
    <t>blocked and leaking gutter/downpipe reported by no 25</t>
  </si>
  <si>
    <t>Communal facilities and fittings: Communal lighting; External communal lighting; on the top tier of leaze court the lampost ; Lights not working; Lampost light; 1</t>
  </si>
  <si>
    <t>TURLEY COURT, CINDERFORD, GLOUCESTERSHIRE</t>
  </si>
  <si>
    <t>GL14 2PE</t>
  </si>
  <si>
    <t>GL14 1PU</t>
  </si>
  <si>
    <t>Please erect sign ''parking for residents and visitors only</t>
  </si>
  <si>
    <t>Dayworks - Routine single bed frames, wood, carboard</t>
  </si>
  <si>
    <t>Attend and repair (drainage small) broken drain cover in carpark adjacent to flats 25 -28 to be replaced</t>
  </si>
  <si>
    <t>Communal lighting not working Attend and repair (Electrical small)</t>
  </si>
  <si>
    <t>RJ Contracting - please remove dumped carpet by flats 13-18 as you enter estate carpet is in a fuschia bush next to parking area</t>
  </si>
  <si>
    <t>please repaint the lines on disabled parking spaces, next to property 12. Tenant at 13 &amp; 12 use the disabled parking</t>
  </si>
  <si>
    <t>Painting</t>
  </si>
  <si>
    <t>Midlands Building &amp; Maintenance Limited</t>
  </si>
  <si>
    <t>Attend and Repair (small fencing) fencing has been damaged at the front</t>
  </si>
  <si>
    <t>Fencing</t>
  </si>
  <si>
    <t>Communal paths are covered in moss and need to be cleared to prevent residents from falling . slipping.1 person, 1 hour @ £30.To remove mossAdditional weed spray @ £60.</t>
  </si>
  <si>
    <t>Specialist Works</t>
  </si>
  <si>
    <t>clear all gutters front and rear of all plant debris to ensure they work correctly</t>
  </si>
  <si>
    <t>Attend and repair (Plumbing small) clear all gutters front and rear of all plant debris to ensure they work correctly</t>
  </si>
  <si>
    <t>Plastering</t>
  </si>
  <si>
    <t>Reported from number 10: Wood panel under the window of number 9 is coming off Attend and repair (Carpentry small)</t>
  </si>
  <si>
    <t>FLATS 19 TO 25, ALBERT STREET, LYDNEY, GLOUCESTERSHIRE</t>
  </si>
  <si>
    <t>Ridge:Rake out and repoint ridge tiles with coloured mortar (1:3).</t>
  </si>
  <si>
    <t>Attend and repair (roofing medium) Hole in roof over 21</t>
  </si>
  <si>
    <t>Bryers Consulting Ltd</t>
  </si>
  <si>
    <t>bryers structural stability of balcont £350</t>
  </si>
  <si>
    <t>Snape Contracting Ltd</t>
  </si>
  <si>
    <t>fence in poor condition Attend and Repair (small fencing)</t>
  </si>
  <si>
    <t>Inspection to attend and repair - Carpentry area under stairs to first floor to  be boarded up and sealed . Work needs to be completed once the area has been cleared by RJ Contracting  - see task dated 28/4/23 - RJ completed clearance on 15/5/23</t>
  </si>
  <si>
    <t>Dayworks for Hygiene Services Centigen have fed back camera needed for further investigation - all drains to be checked ** 19/5/23 Rob confirmed all drains are clear/ manholes running - storm drain slight blockage when it rains</t>
  </si>
  <si>
    <t>Can we arrange for fly tipping to be removed Fridge freezer, 4 recycling boxes not emptied, removal of bags of rubbish outside number 2 .</t>
  </si>
  <si>
    <t>A meter squared area would need to be cut into the concrete and dug down around 6-7ft to investigate and remedy what is causing the soak away to drain so slowly, a new soak away system would probably need to be installed to current regulations.</t>
  </si>
  <si>
    <t>Axiom Building Solutions Ltd</t>
  </si>
  <si>
    <t>Asbestos Responsive</t>
  </si>
  <si>
    <t>Dayworks - Routine - Please arrange for RJ Contracting to clear all the discarde items and rubbish from under the stairs at this block. The tenants have until the 12th May to remove any item they wish to keep so please instruct that the work shouldn't take place until after the 12th of May 2023.</t>
  </si>
  <si>
    <t>Replace Consumer unit with RCBO board - planned maintinace contract - in both blocks</t>
  </si>
  <si>
    <t>FLATS 5 TO 8, AYLAND CLOSE, NEWENT, GLOUCESTERSHIRE</t>
  </si>
  <si>
    <t>Hi All, Following completion of SCS please raise repair to block - guttering to front of block, the right hand side end is misaligned.  Guttering to the rear of the block is also misaligned to left hand side end.  Clean &amp; clear gutters to block.Timber cladding to rear of block, beneath window of ground floor flat 5, 1-2 sections of panelling missing, replace but check that wooden framework is in good order. Thanks. Attend and repair (Plumbing small): Attend and repair (Carpentry small)</t>
  </si>
  <si>
    <t>ONLINE - Doors, Locks: Doors; Front door; Communal door lock broken; Wooden; building not secure</t>
  </si>
  <si>
    <t>Attend and repair (Plumbing small) Leaking overflows above rear communal entrance door to Block 25-27, step area in front of door is now very wet and slippery</t>
  </si>
  <si>
    <t>Inspection to attend and repair - Plumbing Leaking  gutter where it meets the downpipe on Block 25-27, rear elevation which faces onto Foley Road.</t>
  </si>
  <si>
    <t>Gutter leaking gutter is leaking above wet patch  Attend and repair (Plumbing small)</t>
  </si>
  <si>
    <t>Provide large D handles to both communal doors to aid with the shutting of the doors. Handles should be provided on external and interal faces of the doors - 4 handles in total . Attend and repair (Carpentry small)</t>
  </si>
  <si>
    <t>please resecure door latch to communal door - RHS side door when looking from road - external face Attend and repair (Carpentry small)</t>
  </si>
  <si>
    <t>Emergency Lighting:Renew or supply and install self contained non-maintained 3hr duration completion with glass diffuser, plugged and screwed to structure, including making all connections to existing wiring, test and make good on completion and remove waste and debris.</t>
  </si>
  <si>
    <t>front entrance water leak Attend and repair (roofing medium)</t>
  </si>
  <si>
    <t>Please attend to look at gushing water overflow pipe  Attend and repair (Plumbing small)</t>
  </si>
  <si>
    <t>Total</t>
  </si>
  <si>
    <t>total</t>
  </si>
  <si>
    <t>New Windows</t>
  </si>
  <si>
    <t>Spoken with Leaseholder have raised as an E due to water being in contact with electrics since april time please chekc and make safe  Attend and repair (Electrical small)</t>
  </si>
  <si>
    <t>owners son  has called to report that the wastes are taking a long time to drain down</t>
  </si>
  <si>
    <t xml:space="preserve">THIS IS FOR FLAT 89 Previous attempts to fix leaking roof have failed please carry out SOR code to resolve. If you need access you MUST call </t>
  </si>
  <si>
    <t>Axiom  there is a leak on the first floor landing and we need a sectiom under 1sqm removed. The area is visable. Centigen opperative to meet Axiom on site to confirm areas.(33a Oakfields reported this issue)Centigen opp due to meet Axiom on site to discuss works @ 8am  5.7.23(JOB HAS BEEN PASSED TO TMS TO ACTION INSTEAD OF AXIOM)</t>
  </si>
  <si>
    <t>please investigate and report back further works - Please call lease holder when on the way or there. Water coming down walls and sections of ceiling. Went into attic space and lots of wet damp areas around the chimney breast. This is running down the breat and travelling down into bedroom walls and across ceiling and leaking out of plasterboard joints. Looks like flashing have gone around chimney breast.</t>
  </si>
  <si>
    <t>Attend and repair (Carpentry small). Please can a job be raised for Centigen to attend and assess the door lock . If this needs changing due to H&amp;S then please change .</t>
  </si>
  <si>
    <t>plant room (between two garages) - full service required of all external lighting along with eicr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</si>
</sst>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yy\ hh:mm"/>
  </numFmts>
  <fonts count="2" x14ac:knownFonts="1">
    <font>
      <sz val="12"/>
      <color theme="1"/>
      <name val="Arial"/>
      <family val="2"/>
    </font>
    <font>
      <b/>
      <sz val="12"/>
      <color theme="1"/>
      <name val="Arial"/>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right/>
      <top style="medium">
        <color indexed="64"/>
      </top>
      <bottom style="medium">
        <color indexed="64"/>
      </bottom>
      <diagonal/>
    </border>
  </borders>
  <cellStyleXfs count="1">
    <xf numFmtId="0" fontId="0" fillId="0" borderId="0"/>
  </cellStyleXfs>
  <cellXfs count="18">
    <xf numFmtId="0" fontId="0" fillId="0" borderId="0" xfId="0"/>
    <xf numFmtId="1" fontId="0" fillId="0" borderId="0" xfId="0" applyNumberFormat="1"/>
    <xf numFmtId="49" fontId="0" fillId="0" borderId="0" xfId="0" applyNumberFormat="1"/>
    <xf numFmtId="2" fontId="0" fillId="0" borderId="0" xfId="0" applyNumberFormat="1"/>
    <xf numFmtId="1" fontId="1" fillId="0" borderId="1" xfId="0" applyNumberFormat="1" applyFont="1" applyBorder="1" applyAlignment="1">
      <alignment horizontal="center"/>
    </xf>
    <xf numFmtId="49" fontId="1" fillId="0" borderId="1" xfId="0" applyNumberFormat="1" applyFont="1" applyBorder="1" applyAlignment="1">
      <alignment horizontal="center"/>
    </xf>
    <xf numFmtId="2" fontId="1" fillId="0" borderId="1" xfId="0" applyNumberFormat="1" applyFont="1" applyBorder="1" applyAlignment="1">
      <alignment horizontal="center"/>
    </xf>
    <xf numFmtId="164" fontId="1" fillId="0" borderId="1" xfId="0" applyNumberFormat="1" applyFont="1" applyBorder="1" applyAlignment="1">
      <alignment horizontal="center"/>
    </xf>
    <xf numFmtId="164" fontId="0" fillId="0" borderId="0" xfId="0" applyNumberFormat="1"/>
    <xf numFmtId="49" fontId="1" fillId="0" borderId="1" xfId="0" applyNumberFormat="1" applyFont="1" applyBorder="1" applyAlignment="1">
      <alignment horizontal="center" wrapText="1"/>
    </xf>
    <xf numFmtId="49" fontId="0" fillId="0" borderId="0" xfId="0" applyNumberFormat="1" applyAlignment="1">
      <alignment wrapText="1"/>
    </xf>
    <xf numFmtId="2" fontId="1" fillId="2" borderId="0" xfId="0" applyNumberFormat="1" applyFont="1" applyFill="1"/>
    <xf numFmtId="2" fontId="0" fillId="2" borderId="0" xfId="0" applyNumberFormat="1" applyFill="1"/>
    <xf numFmtId="2" fontId="1" fillId="0" borderId="0" xfId="0" applyNumberFormat="1" applyFont="1" applyAlignment="1">
      <alignment horizontal="center"/>
    </xf>
    <xf numFmtId="0" fontId="0" fillId="3" borderId="0" xfId="0" applyFill="1"/>
    <xf numFmtId="2" fontId="1" fillId="3" borderId="0" xfId="0" applyNumberFormat="1" applyFont="1" applyFill="1"/>
    <xf numFmtId="0" fontId="1" fillId="3" borderId="0" xfId="0" applyFont="1" applyFill="1"/>
    <xf numFmtId="2"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Jasmine Ellicott" id="{1F7EDB79-195A-4E2F-A72C-6334231DE24F}" userId="S::jasmine.ellicott@2rh.org.uk::c7fe0d54-9e91-43c2-aeda-166fb300bae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2" dT="2024-09-02T12:47:30.84" personId="{1F7EDB79-195A-4E2F-A72C-6334231DE24F}" id="{97FA35DE-61CE-4E7A-91C6-B90F527AE3DF}">
    <text>Capped at £250 each</text>
  </threadedComment>
</ThreadedComments>
</file>

<file path=xl/threadedComments/threadedComment2.xml><?xml version="1.0" encoding="utf-8"?>
<ThreadedComments xmlns="http://schemas.microsoft.com/office/spreadsheetml/2018/threadedcomments" xmlns:x="http://schemas.openxmlformats.org/spreadsheetml/2006/main">
  <threadedComment ref="N16" dT="2024-09-02T11:42:45.24" personId="{1F7EDB79-195A-4E2F-A72C-6334231DE24F}" id="{D8E8D2E5-B087-4A36-B9C2-B8FAA028D345}">
    <text>Cap at £250 per property</text>
  </threadedComment>
</ThreadedComments>
</file>

<file path=xl/threadedComments/threadedComment3.xml><?xml version="1.0" encoding="utf-8"?>
<ThreadedComments xmlns="http://schemas.microsoft.com/office/spreadsheetml/2018/threadedcomments" xmlns:x="http://schemas.openxmlformats.org/spreadsheetml/2006/main">
  <threadedComment ref="N19" dT="2024-09-02T13:59:48.93" personId="{1F7EDB79-195A-4E2F-A72C-6334231DE24F}" id="{CB9A5D8F-0DD1-4F5A-AED3-C5C900ED3355}">
    <text>Unabl;e to recharge due to defective lease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AFDD-5C38-495E-8393-DB8C49EA5F36}">
  <dimension ref="A1:N6"/>
  <sheetViews>
    <sheetView topLeftCell="F1" zoomScale="80" zoomScaleNormal="80" workbookViewId="0">
      <selection activeCell="I3" sqref="I3"/>
    </sheetView>
  </sheetViews>
  <sheetFormatPr defaultRowHeight="15" x14ac:dyDescent="0.2"/>
  <cols>
    <col min="3" max="3" width="33.44140625" bestFit="1" customWidth="1"/>
    <col min="5" max="5" width="17.44140625" bestFit="1" customWidth="1"/>
    <col min="6" max="7" width="48.6640625" customWidth="1"/>
    <col min="8" max="8" width="15.5546875" bestFit="1" customWidth="1"/>
  </cols>
  <sheetData>
    <row r="1" spans="1:14" ht="16.5" thickBot="1" x14ac:dyDescent="0.3">
      <c r="A1" s="4" t="s">
        <v>0</v>
      </c>
      <c r="B1" s="4" t="s">
        <v>1</v>
      </c>
      <c r="C1" s="5" t="s">
        <v>2</v>
      </c>
      <c r="D1" s="5" t="s">
        <v>3</v>
      </c>
      <c r="E1" s="7" t="s">
        <v>6</v>
      </c>
      <c r="F1" s="9" t="s">
        <v>7</v>
      </c>
      <c r="G1" s="9" t="s">
        <v>8</v>
      </c>
      <c r="H1" s="7" t="s">
        <v>9</v>
      </c>
      <c r="I1" s="5" t="s">
        <v>10</v>
      </c>
      <c r="J1" s="5" t="s">
        <v>11</v>
      </c>
      <c r="K1" s="5" t="s">
        <v>12</v>
      </c>
      <c r="L1" s="6" t="s">
        <v>13</v>
      </c>
      <c r="M1" s="6" t="s">
        <v>14</v>
      </c>
      <c r="N1" s="5" t="s">
        <v>151</v>
      </c>
    </row>
    <row r="2" spans="1:14" ht="30" x14ac:dyDescent="0.2">
      <c r="A2" s="1">
        <v>492416</v>
      </c>
      <c r="B2" s="1">
        <v>429555</v>
      </c>
      <c r="C2" s="2" t="s">
        <v>116</v>
      </c>
      <c r="D2" s="2" t="s">
        <v>125</v>
      </c>
      <c r="E2" s="8">
        <v>45134.622916666667</v>
      </c>
      <c r="F2" s="10" t="s">
        <v>126</v>
      </c>
      <c r="G2" s="10" t="s">
        <v>127</v>
      </c>
      <c r="H2" s="8">
        <v>45083.484722222223</v>
      </c>
      <c r="I2" s="2" t="s">
        <v>59</v>
      </c>
      <c r="J2" s="2" t="s">
        <v>21</v>
      </c>
      <c r="K2" s="2" t="s">
        <v>22</v>
      </c>
      <c r="L2" s="3">
        <v>2306.17</v>
      </c>
      <c r="M2" s="3">
        <v>461.23</v>
      </c>
      <c r="N2" s="3">
        <v>1000</v>
      </c>
    </row>
    <row r="3" spans="1:14" ht="45" x14ac:dyDescent="0.2">
      <c r="A3" s="1">
        <v>490325</v>
      </c>
      <c r="B3" s="1">
        <v>429555</v>
      </c>
      <c r="C3" s="2" t="s">
        <v>23</v>
      </c>
      <c r="D3" s="2" t="s">
        <v>125</v>
      </c>
      <c r="E3" s="8">
        <v>45085.597916666666</v>
      </c>
      <c r="F3" s="10" t="s">
        <v>24</v>
      </c>
      <c r="G3" s="10" t="s">
        <v>127</v>
      </c>
      <c r="H3" s="8">
        <v>45083.484722222223</v>
      </c>
      <c r="I3" s="2" t="s">
        <v>59</v>
      </c>
      <c r="J3" s="2" t="s">
        <v>21</v>
      </c>
      <c r="K3" s="2" t="s">
        <v>22</v>
      </c>
      <c r="L3" s="3">
        <v>51.55</v>
      </c>
      <c r="M3" s="3">
        <v>10.31</v>
      </c>
      <c r="N3" s="3">
        <f>SUM(L3:M3)</f>
        <v>61.86</v>
      </c>
    </row>
    <row r="4" spans="1:14" x14ac:dyDescent="0.2">
      <c r="A4" s="1"/>
      <c r="B4" s="1"/>
      <c r="C4" s="2"/>
      <c r="D4" s="2"/>
      <c r="E4" s="8"/>
      <c r="F4" s="10"/>
      <c r="G4" s="10"/>
      <c r="H4" s="8"/>
      <c r="I4" s="2"/>
      <c r="J4" s="2"/>
      <c r="K4" s="2"/>
      <c r="L4" s="3"/>
      <c r="M4" s="3"/>
      <c r="N4" s="12">
        <f>SUM(N2:N3)</f>
        <v>1061.8599999999999</v>
      </c>
    </row>
    <row r="5" spans="1:14" x14ac:dyDescent="0.2">
      <c r="N5" s="14">
        <f>N4/4</f>
        <v>265.46499999999997</v>
      </c>
    </row>
    <row r="6" spans="1:14" x14ac:dyDescent="0.2">
      <c r="L6" s="14" t="s">
        <v>153</v>
      </c>
      <c r="M6" s="14"/>
      <c r="N6" s="14">
        <v>2764.21</v>
      </c>
    </row>
  </sheetData>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F62EF-5EA4-4D39-ADAC-E1BC5A963843}">
  <dimension ref="A1:O10"/>
  <sheetViews>
    <sheetView zoomScale="80" zoomScaleNormal="80" workbookViewId="0">
      <selection activeCell="H8" sqref="H8"/>
    </sheetView>
  </sheetViews>
  <sheetFormatPr defaultRowHeight="15" x14ac:dyDescent="0.2"/>
  <cols>
    <col min="3" max="3" width="20.44140625" bestFit="1" customWidth="1"/>
    <col min="6" max="6" width="16.109375" bestFit="1" customWidth="1"/>
    <col min="7" max="7" width="16.6640625" bestFit="1" customWidth="1"/>
    <col min="8" max="8" width="50.44140625" bestFit="1" customWidth="1"/>
    <col min="9" max="9" width="16.5546875" bestFit="1" customWidth="1"/>
    <col min="11" max="11" width="18.5546875" bestFit="1" customWidth="1"/>
    <col min="15" max="15" width="8.88671875" style="3"/>
  </cols>
  <sheetData>
    <row r="1" spans="1:15" ht="16.5" thickBot="1" x14ac:dyDescent="0.3">
      <c r="A1" s="4" t="s">
        <v>0</v>
      </c>
      <c r="B1" s="4" t="s">
        <v>1</v>
      </c>
      <c r="C1" s="5" t="s">
        <v>2</v>
      </c>
      <c r="D1" s="5" t="s">
        <v>3</v>
      </c>
      <c r="E1" s="5" t="s">
        <v>4</v>
      </c>
      <c r="F1" s="7" t="s">
        <v>5</v>
      </c>
      <c r="G1" s="7" t="s">
        <v>6</v>
      </c>
      <c r="H1" s="9" t="s">
        <v>8</v>
      </c>
      <c r="I1" s="7" t="s">
        <v>9</v>
      </c>
      <c r="J1" s="5" t="s">
        <v>10</v>
      </c>
      <c r="K1" s="5" t="s">
        <v>11</v>
      </c>
      <c r="L1" s="5" t="s">
        <v>12</v>
      </c>
      <c r="M1" s="6" t="s">
        <v>13</v>
      </c>
      <c r="N1" s="6" t="s">
        <v>14</v>
      </c>
      <c r="O1" s="6" t="s">
        <v>152</v>
      </c>
    </row>
    <row r="2" spans="1:15" x14ac:dyDescent="0.2">
      <c r="A2" s="1">
        <v>509359</v>
      </c>
      <c r="B2" s="1">
        <v>444664</v>
      </c>
      <c r="C2" s="2" t="s">
        <v>23</v>
      </c>
      <c r="D2" s="2" t="s">
        <v>50</v>
      </c>
      <c r="E2" s="2" t="s">
        <v>51</v>
      </c>
      <c r="F2" s="8">
        <v>45358.627083333333</v>
      </c>
      <c r="G2" s="8">
        <v>45358.68472222222</v>
      </c>
      <c r="H2" s="10" t="s">
        <v>52</v>
      </c>
      <c r="I2" s="8">
        <v>45344.555555555555</v>
      </c>
      <c r="J2" s="2" t="s">
        <v>41</v>
      </c>
      <c r="K2" s="2" t="s">
        <v>21</v>
      </c>
      <c r="L2" s="2" t="s">
        <v>42</v>
      </c>
      <c r="M2" s="3">
        <v>130.84</v>
      </c>
      <c r="N2" s="3">
        <v>26.17</v>
      </c>
      <c r="O2" s="3">
        <f>SUM(M2:N2)</f>
        <v>157.01</v>
      </c>
    </row>
    <row r="3" spans="1:15" ht="30" x14ac:dyDescent="0.2">
      <c r="A3" s="1">
        <v>507332</v>
      </c>
      <c r="B3" s="1">
        <v>443154</v>
      </c>
      <c r="C3" s="2" t="s">
        <v>16</v>
      </c>
      <c r="D3" s="2" t="s">
        <v>50</v>
      </c>
      <c r="E3" s="2" t="s">
        <v>51</v>
      </c>
      <c r="F3" s="8">
        <v>45317.497916666667</v>
      </c>
      <c r="G3" s="8">
        <v>45330.497916666667</v>
      </c>
      <c r="H3" s="10" t="s">
        <v>62</v>
      </c>
      <c r="I3" s="8">
        <v>45317.452777777777</v>
      </c>
      <c r="J3" s="2" t="s">
        <v>17</v>
      </c>
      <c r="K3" s="2" t="s">
        <v>21</v>
      </c>
      <c r="L3" s="2" t="s">
        <v>42</v>
      </c>
      <c r="M3" s="3">
        <v>235</v>
      </c>
      <c r="N3" s="3">
        <v>47</v>
      </c>
      <c r="O3" s="3">
        <f t="shared" ref="O3:O8" si="0">SUM(M3:N3)</f>
        <v>282</v>
      </c>
    </row>
    <row r="4" spans="1:15" x14ac:dyDescent="0.2">
      <c r="A4" s="1">
        <v>506183</v>
      </c>
      <c r="B4" s="1">
        <v>442496</v>
      </c>
      <c r="C4" s="2" t="s">
        <v>68</v>
      </c>
      <c r="D4" s="2" t="s">
        <v>50</v>
      </c>
      <c r="E4" s="2" t="s">
        <v>51</v>
      </c>
      <c r="F4" s="8">
        <v>45250.48333333333</v>
      </c>
      <c r="G4" s="8">
        <v>45250.484027777777</v>
      </c>
      <c r="H4" s="10" t="s">
        <v>73</v>
      </c>
      <c r="I4" s="8">
        <v>45250.48333333333</v>
      </c>
      <c r="J4" s="2" t="s">
        <v>17</v>
      </c>
      <c r="K4" s="2" t="s">
        <v>69</v>
      </c>
      <c r="L4" s="2" t="s">
        <v>42</v>
      </c>
      <c r="M4" s="3">
        <v>135</v>
      </c>
      <c r="N4" s="3">
        <v>27</v>
      </c>
      <c r="O4" s="3">
        <f t="shared" si="0"/>
        <v>162</v>
      </c>
    </row>
    <row r="5" spans="1:15" x14ac:dyDescent="0.2">
      <c r="A5" s="1">
        <v>504649</v>
      </c>
      <c r="B5" s="1">
        <v>441252</v>
      </c>
      <c r="C5" s="2" t="s">
        <v>23</v>
      </c>
      <c r="D5" s="2" t="s">
        <v>50</v>
      </c>
      <c r="E5" s="2" t="s">
        <v>51</v>
      </c>
      <c r="F5" s="8">
        <v>45300.440972222219</v>
      </c>
      <c r="G5" s="8">
        <v>45300.475694444445</v>
      </c>
      <c r="H5" s="10" t="s">
        <v>86</v>
      </c>
      <c r="I5" s="8">
        <v>45289.5625</v>
      </c>
      <c r="J5" s="2" t="s">
        <v>25</v>
      </c>
      <c r="K5" s="2" t="s">
        <v>21</v>
      </c>
      <c r="L5" s="2" t="s">
        <v>42</v>
      </c>
      <c r="M5" s="3">
        <v>204.98</v>
      </c>
      <c r="N5" s="3">
        <v>41</v>
      </c>
      <c r="O5" s="3">
        <f t="shared" si="0"/>
        <v>245.98</v>
      </c>
    </row>
    <row r="6" spans="1:15" x14ac:dyDescent="0.2">
      <c r="A6" s="1">
        <v>490917</v>
      </c>
      <c r="B6" s="1">
        <v>430045</v>
      </c>
      <c r="C6" s="2" t="s">
        <v>128</v>
      </c>
      <c r="D6" s="2" t="s">
        <v>50</v>
      </c>
      <c r="E6" s="2" t="s">
        <v>51</v>
      </c>
      <c r="F6" s="8">
        <v>45096.50277777778</v>
      </c>
      <c r="G6" s="8">
        <v>45096.50277777778</v>
      </c>
      <c r="H6" s="10" t="s">
        <v>129</v>
      </c>
      <c r="I6" s="8">
        <v>45093.50277777778</v>
      </c>
      <c r="J6" s="2" t="s">
        <v>17</v>
      </c>
      <c r="K6" s="2" t="s">
        <v>21</v>
      </c>
      <c r="L6" s="2" t="s">
        <v>42</v>
      </c>
      <c r="M6" s="3">
        <v>780</v>
      </c>
      <c r="N6" s="3">
        <v>156</v>
      </c>
      <c r="O6" s="3">
        <f t="shared" si="0"/>
        <v>936</v>
      </c>
    </row>
    <row r="7" spans="1:15" ht="60" x14ac:dyDescent="0.2">
      <c r="A7" s="1">
        <v>489023</v>
      </c>
      <c r="B7" s="1">
        <v>428507</v>
      </c>
      <c r="C7" s="2" t="s">
        <v>23</v>
      </c>
      <c r="D7" s="2" t="s">
        <v>50</v>
      </c>
      <c r="E7" s="2" t="s">
        <v>51</v>
      </c>
      <c r="F7" s="8">
        <v>45065.564583333333</v>
      </c>
      <c r="G7" s="8">
        <v>45065.595138888886</v>
      </c>
      <c r="H7" s="10" t="s">
        <v>132</v>
      </c>
      <c r="I7" s="8">
        <v>45063.541666666664</v>
      </c>
      <c r="J7" s="2" t="s">
        <v>76</v>
      </c>
      <c r="K7" s="2" t="s">
        <v>21</v>
      </c>
      <c r="L7" s="2" t="s">
        <v>42</v>
      </c>
      <c r="M7" s="3">
        <v>43.12</v>
      </c>
      <c r="N7" s="3">
        <v>8.6300000000000008</v>
      </c>
      <c r="O7" s="3">
        <f t="shared" si="0"/>
        <v>51.75</v>
      </c>
    </row>
    <row r="8" spans="1:15" ht="75" x14ac:dyDescent="0.2">
      <c r="A8" s="1">
        <v>487881</v>
      </c>
      <c r="B8" s="1">
        <v>427600</v>
      </c>
      <c r="C8" s="2" t="s">
        <v>16</v>
      </c>
      <c r="D8" s="2" t="s">
        <v>50</v>
      </c>
      <c r="E8" s="2" t="s">
        <v>51</v>
      </c>
      <c r="F8" s="8">
        <v>45044.508333333331</v>
      </c>
      <c r="G8" s="8">
        <v>45061.504166666666</v>
      </c>
      <c r="H8" s="10" t="s">
        <v>138</v>
      </c>
      <c r="I8" s="8">
        <v>45044.508333333331</v>
      </c>
      <c r="J8" s="2" t="s">
        <v>17</v>
      </c>
      <c r="K8" s="2" t="s">
        <v>21</v>
      </c>
      <c r="L8" s="2" t="s">
        <v>42</v>
      </c>
      <c r="M8" s="3">
        <v>138</v>
      </c>
      <c r="N8" s="3">
        <v>27.6</v>
      </c>
      <c r="O8" s="3">
        <f t="shared" si="0"/>
        <v>165.6</v>
      </c>
    </row>
    <row r="9" spans="1:15" x14ac:dyDescent="0.2">
      <c r="A9" s="1"/>
      <c r="B9" s="1"/>
      <c r="C9" s="2"/>
      <c r="D9" s="2"/>
      <c r="E9" s="2"/>
      <c r="F9" s="8"/>
      <c r="G9" s="8"/>
      <c r="H9" s="10"/>
      <c r="I9" s="8"/>
      <c r="J9" s="2"/>
      <c r="K9" s="2"/>
      <c r="L9" s="2"/>
      <c r="M9" s="3"/>
      <c r="N9" s="3"/>
      <c r="O9" s="12">
        <f>SUM(O2:O8)</f>
        <v>2000.34</v>
      </c>
    </row>
    <row r="10" spans="1:15" ht="15.75" x14ac:dyDescent="0.25">
      <c r="A10" s="1"/>
      <c r="B10" s="1"/>
      <c r="C10" s="2"/>
      <c r="D10" s="2"/>
      <c r="E10" s="2"/>
      <c r="F10" s="8"/>
      <c r="G10" s="8"/>
      <c r="H10" s="10"/>
      <c r="I10" s="8"/>
      <c r="J10" s="2"/>
      <c r="K10" s="2"/>
      <c r="L10" s="2"/>
      <c r="M10" s="3"/>
      <c r="N10" s="3"/>
      <c r="O10" s="15">
        <f>O9/4</f>
        <v>500.08499999999998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FA192-06B2-4F6B-8E31-3FEA969CF888}">
  <dimension ref="A1:N9"/>
  <sheetViews>
    <sheetView zoomScale="70" zoomScaleNormal="70" workbookViewId="0">
      <selection activeCell="G7" sqref="G7"/>
    </sheetView>
  </sheetViews>
  <sheetFormatPr defaultRowHeight="15" x14ac:dyDescent="0.2"/>
  <cols>
    <col min="6" max="6" width="16.6640625" bestFit="1" customWidth="1"/>
    <col min="7" max="7" width="46.109375" customWidth="1"/>
    <col min="8" max="8" width="16.109375" bestFit="1" customWidth="1"/>
    <col min="9" max="9" width="14.88671875" bestFit="1" customWidth="1"/>
    <col min="10" max="10" width="17.88671875" bestFit="1" customWidth="1"/>
    <col min="11" max="11" width="16.109375" bestFit="1" customWidth="1"/>
    <col min="12" max="12" width="16.88671875" bestFit="1" customWidth="1"/>
    <col min="13" max="13" width="15.6640625" bestFit="1" customWidth="1"/>
    <col min="14" max="14" width="8.88671875" style="3"/>
  </cols>
  <sheetData>
    <row r="1" spans="1:14" ht="16.5" thickBot="1" x14ac:dyDescent="0.3">
      <c r="A1" s="4" t="s">
        <v>0</v>
      </c>
      <c r="B1" s="4" t="s">
        <v>1</v>
      </c>
      <c r="C1" s="5" t="s">
        <v>2</v>
      </c>
      <c r="D1" s="5" t="s">
        <v>3</v>
      </c>
      <c r="E1" s="5" t="s">
        <v>4</v>
      </c>
      <c r="F1" s="7" t="s">
        <v>6</v>
      </c>
      <c r="G1" s="9" t="s">
        <v>8</v>
      </c>
      <c r="H1" s="7" t="s">
        <v>9</v>
      </c>
      <c r="I1" s="5" t="s">
        <v>10</v>
      </c>
      <c r="J1" s="5" t="s">
        <v>11</v>
      </c>
      <c r="K1" s="5" t="s">
        <v>12</v>
      </c>
      <c r="L1" s="6" t="s">
        <v>13</v>
      </c>
      <c r="M1" s="6" t="s">
        <v>14</v>
      </c>
      <c r="N1" s="6" t="s">
        <v>152</v>
      </c>
    </row>
    <row r="2" spans="1:14" ht="90" x14ac:dyDescent="0.2">
      <c r="A2" s="1">
        <v>509283</v>
      </c>
      <c r="B2" s="1">
        <v>444605</v>
      </c>
      <c r="C2" s="2" t="s">
        <v>23</v>
      </c>
      <c r="D2" s="2" t="s">
        <v>53</v>
      </c>
      <c r="E2" s="2" t="s">
        <v>54</v>
      </c>
      <c r="F2" s="8">
        <v>45513.686805555553</v>
      </c>
      <c r="G2" s="10" t="s">
        <v>55</v>
      </c>
      <c r="H2" s="8">
        <v>45344.325694444444</v>
      </c>
      <c r="I2" s="2" t="s">
        <v>25</v>
      </c>
      <c r="J2" s="2" t="s">
        <v>21</v>
      </c>
      <c r="K2" s="2" t="s">
        <v>40</v>
      </c>
      <c r="L2" s="3">
        <v>83.89</v>
      </c>
      <c r="M2" s="3">
        <v>16.78</v>
      </c>
      <c r="N2" s="3">
        <f t="shared" ref="N2:N7" si="0">SUM(L2:M2)</f>
        <v>100.67</v>
      </c>
    </row>
    <row r="3" spans="1:14" ht="45" x14ac:dyDescent="0.2">
      <c r="A3" s="1">
        <v>495149</v>
      </c>
      <c r="B3" s="1">
        <v>433418</v>
      </c>
      <c r="C3" s="2" t="s">
        <v>16</v>
      </c>
      <c r="D3" s="2" t="s">
        <v>53</v>
      </c>
      <c r="E3" s="2" t="s">
        <v>54</v>
      </c>
      <c r="F3" s="8">
        <v>45188.708333333336</v>
      </c>
      <c r="G3" s="10" t="s">
        <v>113</v>
      </c>
      <c r="H3" s="8">
        <v>45159.601388888892</v>
      </c>
      <c r="I3" s="2" t="s">
        <v>17</v>
      </c>
      <c r="J3" s="2" t="s">
        <v>21</v>
      </c>
      <c r="K3" s="2" t="s">
        <v>40</v>
      </c>
      <c r="L3" s="3">
        <v>58</v>
      </c>
      <c r="M3" s="3">
        <v>11.6</v>
      </c>
      <c r="N3" s="3">
        <f t="shared" si="0"/>
        <v>69.599999999999994</v>
      </c>
    </row>
    <row r="4" spans="1:14" ht="45" x14ac:dyDescent="0.2">
      <c r="A4" s="1">
        <v>495027</v>
      </c>
      <c r="B4" s="1">
        <v>433317</v>
      </c>
      <c r="C4" s="2" t="s">
        <v>23</v>
      </c>
      <c r="D4" s="2" t="s">
        <v>53</v>
      </c>
      <c r="E4" s="2" t="s">
        <v>54</v>
      </c>
      <c r="F4" s="8">
        <v>45209.665972222225</v>
      </c>
      <c r="G4" s="10" t="s">
        <v>114</v>
      </c>
      <c r="H4" s="8">
        <v>45156.644444444442</v>
      </c>
      <c r="I4" s="2" t="s">
        <v>115</v>
      </c>
      <c r="J4" s="2" t="s">
        <v>21</v>
      </c>
      <c r="K4" s="2" t="s">
        <v>40</v>
      </c>
      <c r="L4" s="3">
        <v>134.69</v>
      </c>
      <c r="M4" s="3">
        <v>26.94</v>
      </c>
      <c r="N4" s="3">
        <f t="shared" si="0"/>
        <v>161.63</v>
      </c>
    </row>
    <row r="5" spans="1:14" ht="75" x14ac:dyDescent="0.2">
      <c r="A5" s="1">
        <v>489018</v>
      </c>
      <c r="B5" s="1">
        <v>428502</v>
      </c>
      <c r="C5" s="2" t="s">
        <v>84</v>
      </c>
      <c r="D5" s="2" t="s">
        <v>53</v>
      </c>
      <c r="E5" s="2" t="s">
        <v>54</v>
      </c>
      <c r="F5" s="8">
        <v>45064.655555555553</v>
      </c>
      <c r="G5" s="10" t="s">
        <v>133</v>
      </c>
      <c r="H5" s="8">
        <v>45063.509027777778</v>
      </c>
      <c r="I5" s="2" t="s">
        <v>17</v>
      </c>
      <c r="J5" s="2" t="s">
        <v>21</v>
      </c>
      <c r="K5" s="2" t="s">
        <v>40</v>
      </c>
      <c r="L5" s="3">
        <v>80</v>
      </c>
      <c r="M5" s="3">
        <v>16</v>
      </c>
      <c r="N5" s="3">
        <f t="shared" si="0"/>
        <v>96</v>
      </c>
    </row>
    <row r="6" spans="1:14" ht="75" x14ac:dyDescent="0.2">
      <c r="A6" s="1">
        <v>488181</v>
      </c>
      <c r="B6" s="1">
        <v>425692</v>
      </c>
      <c r="C6" s="2" t="s">
        <v>23</v>
      </c>
      <c r="D6" s="2" t="s">
        <v>53</v>
      </c>
      <c r="E6" s="2" t="s">
        <v>54</v>
      </c>
      <c r="F6" s="8">
        <v>45147.533333333333</v>
      </c>
      <c r="G6" s="10" t="s">
        <v>135</v>
      </c>
      <c r="H6" s="8">
        <v>45008.505555555559</v>
      </c>
      <c r="I6" s="2" t="s">
        <v>78</v>
      </c>
      <c r="J6" s="2" t="s">
        <v>21</v>
      </c>
      <c r="K6" s="2" t="s">
        <v>40</v>
      </c>
      <c r="L6" s="3">
        <v>836.34</v>
      </c>
      <c r="M6" s="3">
        <v>167.27</v>
      </c>
      <c r="N6" s="3">
        <f t="shared" si="0"/>
        <v>1003.61</v>
      </c>
    </row>
    <row r="7" spans="1:14" ht="30" x14ac:dyDescent="0.2">
      <c r="A7" s="1">
        <v>506181</v>
      </c>
      <c r="B7" s="1">
        <v>442494</v>
      </c>
      <c r="C7" s="2" t="s">
        <v>68</v>
      </c>
      <c r="D7" s="2" t="s">
        <v>53</v>
      </c>
      <c r="E7" s="2" t="s">
        <v>54</v>
      </c>
      <c r="F7" s="8">
        <v>45250.479166666664</v>
      </c>
      <c r="G7" s="10" t="s">
        <v>74</v>
      </c>
      <c r="H7" s="8">
        <v>45250.477777777778</v>
      </c>
      <c r="I7" s="2" t="s">
        <v>17</v>
      </c>
      <c r="J7" s="2" t="s">
        <v>69</v>
      </c>
      <c r="K7" s="2" t="s">
        <v>22</v>
      </c>
      <c r="L7" s="3">
        <v>135</v>
      </c>
      <c r="M7" s="3">
        <v>27</v>
      </c>
      <c r="N7" s="3">
        <f t="shared" si="0"/>
        <v>162</v>
      </c>
    </row>
    <row r="8" spans="1:14" x14ac:dyDescent="0.2">
      <c r="N8" s="12">
        <f>SUM(N2:N7)</f>
        <v>1593.51</v>
      </c>
    </row>
    <row r="9" spans="1:14" ht="15.75" x14ac:dyDescent="0.25">
      <c r="N9" s="15">
        <f>N8/17</f>
        <v>93.735882352941175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65BC-33CA-4661-87DE-389FB55CF87B}">
  <dimension ref="A1:N3"/>
  <sheetViews>
    <sheetView zoomScale="80" zoomScaleNormal="80" workbookViewId="0">
      <selection activeCell="G10" sqref="G10:G11"/>
    </sheetView>
  </sheetViews>
  <sheetFormatPr defaultRowHeight="15" x14ac:dyDescent="0.2"/>
  <cols>
    <col min="7" max="7" width="43.88671875" customWidth="1"/>
    <col min="8" max="8" width="15.5546875" bestFit="1" customWidth="1"/>
    <col min="9" max="9" width="12.6640625" bestFit="1" customWidth="1"/>
    <col min="10" max="10" width="15.77734375" bestFit="1" customWidth="1"/>
    <col min="11" max="11" width="16.109375" bestFit="1" customWidth="1"/>
    <col min="12" max="12" width="16.88671875" bestFit="1" customWidth="1"/>
    <col min="13" max="13" width="15.6640625" bestFit="1" customWidth="1"/>
  </cols>
  <sheetData>
    <row r="1" spans="1:14" ht="16.5" thickBot="1" x14ac:dyDescent="0.3">
      <c r="A1" s="4" t="s">
        <v>0</v>
      </c>
      <c r="B1" s="4" t="s">
        <v>1</v>
      </c>
      <c r="C1" s="5" t="s">
        <v>2</v>
      </c>
      <c r="D1" s="5" t="s">
        <v>3</v>
      </c>
      <c r="E1" s="5" t="s">
        <v>4</v>
      </c>
      <c r="F1" s="7" t="s">
        <v>6</v>
      </c>
      <c r="G1" s="9" t="s">
        <v>8</v>
      </c>
      <c r="H1" s="7" t="s">
        <v>9</v>
      </c>
      <c r="I1" s="5" t="s">
        <v>10</v>
      </c>
      <c r="J1" s="5" t="s">
        <v>11</v>
      </c>
      <c r="K1" s="5" t="s">
        <v>12</v>
      </c>
      <c r="L1" s="6" t="s">
        <v>13</v>
      </c>
      <c r="M1" s="6" t="s">
        <v>14</v>
      </c>
      <c r="N1" s="5" t="s">
        <v>15</v>
      </c>
    </row>
    <row r="2" spans="1:14" ht="30" x14ac:dyDescent="0.2">
      <c r="A2" s="1">
        <v>498938</v>
      </c>
      <c r="B2" s="1">
        <v>436623</v>
      </c>
      <c r="C2" s="2" t="s">
        <v>97</v>
      </c>
      <c r="D2" s="2" t="s">
        <v>106</v>
      </c>
      <c r="E2" s="2" t="s">
        <v>107</v>
      </c>
      <c r="F2" s="8">
        <v>45239.624305555553</v>
      </c>
      <c r="G2" s="10" t="s">
        <v>160</v>
      </c>
      <c r="H2" s="8">
        <v>45210.595833333333</v>
      </c>
      <c r="I2" s="2" t="s">
        <v>17</v>
      </c>
      <c r="J2" s="2" t="s">
        <v>100</v>
      </c>
      <c r="K2" s="2" t="s">
        <v>40</v>
      </c>
      <c r="L2" s="3">
        <v>1838.17</v>
      </c>
      <c r="M2" s="3">
        <v>367.63</v>
      </c>
      <c r="N2" s="12">
        <f>SUM(L2:M2)</f>
        <v>2205.8000000000002</v>
      </c>
    </row>
    <row r="3" spans="1:14" x14ac:dyDescent="0.2">
      <c r="N3" s="14">
        <f>N2/10</f>
        <v>220.58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2F198-766A-49CF-9E5C-E8B1FBE66E47}">
  <dimension ref="A1:N23"/>
  <sheetViews>
    <sheetView tabSelected="1" topLeftCell="A17" zoomScale="90" zoomScaleNormal="90" workbookViewId="0">
      <selection activeCell="N23" sqref="N23"/>
    </sheetView>
  </sheetViews>
  <sheetFormatPr defaultRowHeight="15" x14ac:dyDescent="0.2"/>
  <cols>
    <col min="4" max="4" width="51.33203125" bestFit="1" customWidth="1"/>
    <col min="6" max="6" width="16.6640625" bestFit="1" customWidth="1"/>
    <col min="7" max="7" width="47.6640625" customWidth="1"/>
    <col min="8" max="8" width="16.109375" bestFit="1" customWidth="1"/>
    <col min="14" max="14" width="8.88671875" style="3"/>
  </cols>
  <sheetData>
    <row r="1" spans="1:14" ht="16.5" thickBot="1" x14ac:dyDescent="0.3">
      <c r="A1" s="4" t="s">
        <v>0</v>
      </c>
      <c r="B1" s="4" t="s">
        <v>1</v>
      </c>
      <c r="C1" s="5" t="s">
        <v>2</v>
      </c>
      <c r="D1" s="5" t="s">
        <v>3</v>
      </c>
      <c r="E1" s="5" t="s">
        <v>4</v>
      </c>
      <c r="F1" s="7" t="s">
        <v>6</v>
      </c>
      <c r="G1" s="9" t="s">
        <v>7</v>
      </c>
      <c r="H1" s="7" t="s">
        <v>9</v>
      </c>
      <c r="I1" s="5" t="s">
        <v>10</v>
      </c>
      <c r="J1" s="5" t="s">
        <v>11</v>
      </c>
      <c r="K1" s="5" t="s">
        <v>12</v>
      </c>
      <c r="L1" s="6" t="s">
        <v>13</v>
      </c>
      <c r="M1" s="6" t="s">
        <v>14</v>
      </c>
      <c r="N1" s="6"/>
    </row>
    <row r="2" spans="1:14" ht="45" x14ac:dyDescent="0.2">
      <c r="A2" s="1">
        <v>489010</v>
      </c>
      <c r="B2" s="1">
        <v>428493</v>
      </c>
      <c r="C2" s="2" t="s">
        <v>16</v>
      </c>
      <c r="D2" s="2" t="s">
        <v>18</v>
      </c>
      <c r="E2" s="2" t="s">
        <v>19</v>
      </c>
      <c r="F2" s="8">
        <v>45063.468055555553</v>
      </c>
      <c r="G2" s="10" t="s">
        <v>134</v>
      </c>
      <c r="H2" s="8">
        <v>45063.468055555553</v>
      </c>
      <c r="I2" s="2" t="s">
        <v>17</v>
      </c>
      <c r="J2" s="2" t="s">
        <v>21</v>
      </c>
      <c r="K2" s="2" t="s">
        <v>40</v>
      </c>
      <c r="L2" s="3">
        <v>225</v>
      </c>
      <c r="M2" s="3">
        <v>45</v>
      </c>
      <c r="N2" s="3">
        <f>SUM(L2:M2)</f>
        <v>270</v>
      </c>
    </row>
    <row r="3" spans="1:14" ht="30" x14ac:dyDescent="0.2">
      <c r="A3" s="1">
        <v>511961</v>
      </c>
      <c r="B3" s="1">
        <v>446420</v>
      </c>
      <c r="C3" s="2" t="s">
        <v>16</v>
      </c>
      <c r="D3" s="2" t="s">
        <v>18</v>
      </c>
      <c r="E3" s="2" t="s">
        <v>19</v>
      </c>
      <c r="F3" s="8">
        <v>45384.532638888886</v>
      </c>
      <c r="G3" s="10" t="s">
        <v>20</v>
      </c>
      <c r="H3" s="8">
        <v>45378.386805555558</v>
      </c>
      <c r="I3" s="2" t="s">
        <v>17</v>
      </c>
      <c r="J3" s="2" t="s">
        <v>21</v>
      </c>
      <c r="K3" s="2" t="s">
        <v>22</v>
      </c>
      <c r="L3" s="3">
        <v>190</v>
      </c>
      <c r="M3" s="3">
        <v>38</v>
      </c>
      <c r="N3" s="3">
        <f t="shared" ref="N3:N21" si="0">SUM(L3:M3)</f>
        <v>228</v>
      </c>
    </row>
    <row r="4" spans="1:14" ht="45" x14ac:dyDescent="0.2">
      <c r="A4" s="1">
        <v>511782</v>
      </c>
      <c r="B4" s="1">
        <v>446325</v>
      </c>
      <c r="C4" s="2" t="s">
        <v>23</v>
      </c>
      <c r="D4" s="2" t="s">
        <v>18</v>
      </c>
      <c r="E4" s="2" t="s">
        <v>19</v>
      </c>
      <c r="F4" s="8">
        <v>45384.578472222223</v>
      </c>
      <c r="G4" s="10" t="s">
        <v>24</v>
      </c>
      <c r="H4" s="8">
        <v>45376.568055555559</v>
      </c>
      <c r="I4" s="2" t="s">
        <v>25</v>
      </c>
      <c r="J4" s="2" t="s">
        <v>21</v>
      </c>
      <c r="K4" s="2" t="s">
        <v>22</v>
      </c>
      <c r="L4" s="3">
        <v>75.06</v>
      </c>
      <c r="M4" s="3">
        <v>15.01</v>
      </c>
      <c r="N4" s="3">
        <f t="shared" si="0"/>
        <v>90.070000000000007</v>
      </c>
    </row>
    <row r="5" spans="1:14" ht="75" x14ac:dyDescent="0.2">
      <c r="A5" s="1">
        <v>511223</v>
      </c>
      <c r="B5" s="1">
        <v>445985</v>
      </c>
      <c r="C5" s="2" t="s">
        <v>23</v>
      </c>
      <c r="D5" s="2" t="s">
        <v>18</v>
      </c>
      <c r="E5" s="2" t="s">
        <v>19</v>
      </c>
      <c r="F5" s="8">
        <v>45372.572222222225</v>
      </c>
      <c r="G5" s="10" t="s">
        <v>28</v>
      </c>
      <c r="H5" s="8">
        <v>45370</v>
      </c>
      <c r="I5" s="2" t="s">
        <v>25</v>
      </c>
      <c r="J5" s="2" t="s">
        <v>30</v>
      </c>
      <c r="K5" s="2" t="s">
        <v>22</v>
      </c>
      <c r="L5" s="3">
        <v>28.79</v>
      </c>
      <c r="M5" s="3">
        <v>5.76</v>
      </c>
      <c r="N5" s="3">
        <f t="shared" si="0"/>
        <v>34.549999999999997</v>
      </c>
    </row>
    <row r="6" spans="1:14" ht="75" x14ac:dyDescent="0.2">
      <c r="A6" s="1">
        <v>509284</v>
      </c>
      <c r="B6" s="1">
        <v>444606</v>
      </c>
      <c r="C6" s="2" t="s">
        <v>23</v>
      </c>
      <c r="D6" s="2" t="s">
        <v>18</v>
      </c>
      <c r="E6" s="2" t="s">
        <v>19</v>
      </c>
      <c r="F6" s="8">
        <v>45348.64166666667</v>
      </c>
      <c r="G6" s="10" t="s">
        <v>28</v>
      </c>
      <c r="H6" s="8">
        <v>45344</v>
      </c>
      <c r="I6" s="2" t="s">
        <v>25</v>
      </c>
      <c r="J6" s="2" t="s">
        <v>30</v>
      </c>
      <c r="K6" s="2" t="s">
        <v>22</v>
      </c>
      <c r="L6" s="3">
        <v>28.79</v>
      </c>
      <c r="M6" s="3">
        <v>5.76</v>
      </c>
      <c r="N6" s="3">
        <f t="shared" si="0"/>
        <v>34.549999999999997</v>
      </c>
    </row>
    <row r="7" spans="1:14" ht="30" x14ac:dyDescent="0.2">
      <c r="A7" s="1">
        <v>507484</v>
      </c>
      <c r="B7" s="1">
        <v>443271</v>
      </c>
      <c r="C7" s="2" t="s">
        <v>23</v>
      </c>
      <c r="D7" s="2" t="s">
        <v>18</v>
      </c>
      <c r="E7" s="2" t="s">
        <v>19</v>
      </c>
      <c r="F7" s="8">
        <v>45320.586805555555</v>
      </c>
      <c r="G7" s="10" t="s">
        <v>61</v>
      </c>
      <c r="H7" s="8">
        <v>45320.426388888889</v>
      </c>
      <c r="I7" s="2" t="s">
        <v>59</v>
      </c>
      <c r="J7" s="2" t="s">
        <v>21</v>
      </c>
      <c r="K7" s="2" t="s">
        <v>22</v>
      </c>
      <c r="L7" s="3">
        <v>26.94</v>
      </c>
      <c r="M7" s="3">
        <v>5.39</v>
      </c>
      <c r="N7" s="3">
        <f t="shared" si="0"/>
        <v>32.33</v>
      </c>
    </row>
    <row r="8" spans="1:14" ht="75" x14ac:dyDescent="0.2">
      <c r="A8" s="1">
        <v>507270</v>
      </c>
      <c r="B8" s="1">
        <v>443112</v>
      </c>
      <c r="C8" s="2" t="s">
        <v>23</v>
      </c>
      <c r="D8" s="2" t="s">
        <v>18</v>
      </c>
      <c r="E8" s="2" t="s">
        <v>19</v>
      </c>
      <c r="F8" s="8">
        <v>45322.655555555553</v>
      </c>
      <c r="G8" s="10" t="s">
        <v>28</v>
      </c>
      <c r="H8" s="8">
        <v>45317</v>
      </c>
      <c r="I8" s="2" t="s">
        <v>25</v>
      </c>
      <c r="J8" s="2" t="s">
        <v>30</v>
      </c>
      <c r="K8" s="2" t="s">
        <v>22</v>
      </c>
      <c r="L8" s="3">
        <v>28.79</v>
      </c>
      <c r="M8" s="3">
        <v>5.76</v>
      </c>
      <c r="N8" s="3">
        <f t="shared" si="0"/>
        <v>34.549999999999997</v>
      </c>
    </row>
    <row r="9" spans="1:14" x14ac:dyDescent="0.2">
      <c r="A9" s="1">
        <v>505724</v>
      </c>
      <c r="B9" s="1">
        <v>442155</v>
      </c>
      <c r="C9" s="2" t="s">
        <v>23</v>
      </c>
      <c r="D9" s="2" t="s">
        <v>18</v>
      </c>
      <c r="E9" s="2" t="s">
        <v>19</v>
      </c>
      <c r="F9" s="8">
        <v>45309.645138888889</v>
      </c>
      <c r="G9" s="10" t="s">
        <v>75</v>
      </c>
      <c r="H9" s="8">
        <v>45303.402083333334</v>
      </c>
      <c r="I9" s="2" t="s">
        <v>76</v>
      </c>
      <c r="J9" s="2" t="s">
        <v>21</v>
      </c>
      <c r="K9" s="2" t="s">
        <v>22</v>
      </c>
      <c r="L9" s="3">
        <v>26.94</v>
      </c>
      <c r="M9" s="3">
        <v>5.39</v>
      </c>
      <c r="N9" s="3">
        <f t="shared" si="0"/>
        <v>32.33</v>
      </c>
    </row>
    <row r="10" spans="1:14" ht="30" x14ac:dyDescent="0.2">
      <c r="A10" s="1">
        <v>505723</v>
      </c>
      <c r="B10" s="1">
        <v>442154</v>
      </c>
      <c r="C10" s="2" t="s">
        <v>23</v>
      </c>
      <c r="D10" s="2" t="s">
        <v>18</v>
      </c>
      <c r="E10" s="2" t="s">
        <v>19</v>
      </c>
      <c r="F10" s="8">
        <v>45314.614583333336</v>
      </c>
      <c r="G10" s="10" t="s">
        <v>77</v>
      </c>
      <c r="H10" s="8">
        <v>45303.401388888888</v>
      </c>
      <c r="I10" s="2" t="s">
        <v>78</v>
      </c>
      <c r="J10" s="2" t="s">
        <v>21</v>
      </c>
      <c r="K10" s="2" t="s">
        <v>22</v>
      </c>
      <c r="L10" s="3">
        <v>82.37</v>
      </c>
      <c r="M10" s="3">
        <v>16.48</v>
      </c>
      <c r="N10" s="3">
        <f t="shared" si="0"/>
        <v>98.850000000000009</v>
      </c>
    </row>
    <row r="11" spans="1:14" ht="75" x14ac:dyDescent="0.2">
      <c r="A11" s="1">
        <v>504342</v>
      </c>
      <c r="B11" s="1">
        <v>440997</v>
      </c>
      <c r="C11" s="2" t="s">
        <v>23</v>
      </c>
      <c r="D11" s="2" t="s">
        <v>18</v>
      </c>
      <c r="E11" s="2" t="s">
        <v>19</v>
      </c>
      <c r="F11" s="8">
        <v>45293.338194444441</v>
      </c>
      <c r="G11" s="10" t="s">
        <v>28</v>
      </c>
      <c r="H11" s="8">
        <v>45282</v>
      </c>
      <c r="I11" s="2" t="s">
        <v>25</v>
      </c>
      <c r="J11" s="2" t="s">
        <v>30</v>
      </c>
      <c r="K11" s="2" t="s">
        <v>22</v>
      </c>
      <c r="L11" s="3">
        <v>28.79</v>
      </c>
      <c r="M11" s="3">
        <v>5.76</v>
      </c>
      <c r="N11" s="3">
        <f t="shared" si="0"/>
        <v>34.549999999999997</v>
      </c>
    </row>
    <row r="12" spans="1:14" ht="75" x14ac:dyDescent="0.2">
      <c r="A12" s="1">
        <v>502332</v>
      </c>
      <c r="B12" s="1">
        <v>439354</v>
      </c>
      <c r="C12" s="2" t="s">
        <v>23</v>
      </c>
      <c r="D12" s="2" t="s">
        <v>18</v>
      </c>
      <c r="E12" s="2" t="s">
        <v>19</v>
      </c>
      <c r="F12" s="8">
        <v>45259.625</v>
      </c>
      <c r="G12" s="10" t="s">
        <v>28</v>
      </c>
      <c r="H12" s="8">
        <v>45255</v>
      </c>
      <c r="I12" s="2" t="s">
        <v>25</v>
      </c>
      <c r="J12" s="2" t="s">
        <v>30</v>
      </c>
      <c r="K12" s="2" t="s">
        <v>22</v>
      </c>
      <c r="L12" s="3">
        <v>28.79</v>
      </c>
      <c r="M12" s="3">
        <v>5.76</v>
      </c>
      <c r="N12" s="3">
        <f t="shared" si="0"/>
        <v>34.549999999999997</v>
      </c>
    </row>
    <row r="13" spans="1:14" ht="75" x14ac:dyDescent="0.2">
      <c r="A13" s="1">
        <v>500478</v>
      </c>
      <c r="B13" s="1">
        <v>437936</v>
      </c>
      <c r="C13" s="2" t="s">
        <v>23</v>
      </c>
      <c r="D13" s="2" t="s">
        <v>18</v>
      </c>
      <c r="E13" s="2" t="s">
        <v>19</v>
      </c>
      <c r="F13" s="8">
        <v>45232.572916666664</v>
      </c>
      <c r="G13" s="10" t="s">
        <v>28</v>
      </c>
      <c r="H13" s="8">
        <v>45232</v>
      </c>
      <c r="I13" s="2" t="s">
        <v>25</v>
      </c>
      <c r="J13" s="2" t="s">
        <v>30</v>
      </c>
      <c r="K13" s="2" t="s">
        <v>22</v>
      </c>
      <c r="L13" s="3">
        <v>28.79</v>
      </c>
      <c r="M13" s="3">
        <v>5.76</v>
      </c>
      <c r="N13" s="3">
        <f t="shared" si="0"/>
        <v>34.549999999999997</v>
      </c>
    </row>
    <row r="14" spans="1:14" ht="75" x14ac:dyDescent="0.2">
      <c r="A14" s="1">
        <v>498505</v>
      </c>
      <c r="B14" s="1">
        <v>436281</v>
      </c>
      <c r="C14" s="2" t="s">
        <v>23</v>
      </c>
      <c r="D14" s="2" t="s">
        <v>18</v>
      </c>
      <c r="E14" s="2" t="s">
        <v>19</v>
      </c>
      <c r="F14" s="8">
        <v>45208.365972222222</v>
      </c>
      <c r="G14" s="10" t="s">
        <v>28</v>
      </c>
      <c r="H14" s="8">
        <v>45204</v>
      </c>
      <c r="I14" s="2" t="s">
        <v>25</v>
      </c>
      <c r="J14" s="2" t="s">
        <v>30</v>
      </c>
      <c r="K14" s="2" t="s">
        <v>22</v>
      </c>
      <c r="L14" s="3">
        <v>28.79</v>
      </c>
      <c r="M14" s="3">
        <v>5.76</v>
      </c>
      <c r="N14" s="3">
        <f t="shared" si="0"/>
        <v>34.549999999999997</v>
      </c>
    </row>
    <row r="15" spans="1:14" ht="75" x14ac:dyDescent="0.2">
      <c r="A15" s="1">
        <v>496238</v>
      </c>
      <c r="B15" s="1">
        <v>434333</v>
      </c>
      <c r="C15" s="2" t="s">
        <v>23</v>
      </c>
      <c r="D15" s="2" t="s">
        <v>18</v>
      </c>
      <c r="E15" s="2" t="s">
        <v>19</v>
      </c>
      <c r="F15" s="8">
        <v>45181.65625</v>
      </c>
      <c r="G15" s="10" t="s">
        <v>28</v>
      </c>
      <c r="H15" s="8">
        <v>45178</v>
      </c>
      <c r="I15" s="2" t="s">
        <v>25</v>
      </c>
      <c r="J15" s="2" t="s">
        <v>30</v>
      </c>
      <c r="K15" s="2" t="s">
        <v>22</v>
      </c>
      <c r="L15" s="3">
        <v>28.79</v>
      </c>
      <c r="M15" s="3">
        <v>5.76</v>
      </c>
      <c r="N15" s="3">
        <f t="shared" si="0"/>
        <v>34.549999999999997</v>
      </c>
    </row>
    <row r="16" spans="1:14" ht="75" x14ac:dyDescent="0.2">
      <c r="A16" s="1">
        <v>494528</v>
      </c>
      <c r="B16" s="1">
        <v>432907</v>
      </c>
      <c r="C16" s="2" t="s">
        <v>23</v>
      </c>
      <c r="D16" s="2" t="s">
        <v>18</v>
      </c>
      <c r="E16" s="2" t="s">
        <v>19</v>
      </c>
      <c r="F16" s="8">
        <v>45154.634722222225</v>
      </c>
      <c r="G16" s="10" t="s">
        <v>28</v>
      </c>
      <c r="H16" s="8">
        <v>45149</v>
      </c>
      <c r="I16" s="2" t="s">
        <v>25</v>
      </c>
      <c r="J16" s="2" t="s">
        <v>30</v>
      </c>
      <c r="K16" s="2" t="s">
        <v>22</v>
      </c>
      <c r="L16" s="3">
        <v>28.79</v>
      </c>
      <c r="M16" s="3">
        <v>5.76</v>
      </c>
      <c r="N16" s="3">
        <f t="shared" si="0"/>
        <v>34.549999999999997</v>
      </c>
    </row>
    <row r="17" spans="1:14" ht="75" x14ac:dyDescent="0.2">
      <c r="A17" s="1">
        <v>492843</v>
      </c>
      <c r="B17" s="1">
        <v>431533</v>
      </c>
      <c r="C17" s="2" t="s">
        <v>23</v>
      </c>
      <c r="D17" s="2" t="s">
        <v>18</v>
      </c>
      <c r="E17" s="2" t="s">
        <v>19</v>
      </c>
      <c r="F17" s="8">
        <v>45125.541666666664</v>
      </c>
      <c r="G17" s="10" t="s">
        <v>28</v>
      </c>
      <c r="H17" s="8">
        <v>45122</v>
      </c>
      <c r="I17" s="2" t="s">
        <v>25</v>
      </c>
      <c r="J17" s="2" t="s">
        <v>30</v>
      </c>
      <c r="K17" s="2" t="s">
        <v>22</v>
      </c>
      <c r="L17" s="3">
        <v>28.79</v>
      </c>
      <c r="M17" s="3">
        <v>5.76</v>
      </c>
      <c r="N17" s="3">
        <f t="shared" si="0"/>
        <v>34.549999999999997</v>
      </c>
    </row>
    <row r="18" spans="1:14" ht="75" x14ac:dyDescent="0.2">
      <c r="A18" s="1">
        <v>490950</v>
      </c>
      <c r="B18" s="1">
        <v>430080</v>
      </c>
      <c r="C18" s="2" t="s">
        <v>23</v>
      </c>
      <c r="D18" s="2" t="s">
        <v>18</v>
      </c>
      <c r="E18" s="2" t="s">
        <v>19</v>
      </c>
      <c r="F18" s="8">
        <v>45099.375694444447</v>
      </c>
      <c r="G18" s="10" t="s">
        <v>28</v>
      </c>
      <c r="H18" s="8">
        <v>45094</v>
      </c>
      <c r="I18" s="2" t="s">
        <v>25</v>
      </c>
      <c r="J18" s="2" t="s">
        <v>30</v>
      </c>
      <c r="K18" s="2" t="s">
        <v>22</v>
      </c>
      <c r="L18" s="3">
        <v>28.79</v>
      </c>
      <c r="M18" s="3">
        <v>5.76</v>
      </c>
      <c r="N18" s="3">
        <f t="shared" si="0"/>
        <v>34.549999999999997</v>
      </c>
    </row>
    <row r="19" spans="1:14" ht="75" x14ac:dyDescent="0.2">
      <c r="A19" s="1">
        <v>489251</v>
      </c>
      <c r="B19" s="1">
        <v>428684</v>
      </c>
      <c r="C19" s="2" t="s">
        <v>23</v>
      </c>
      <c r="D19" s="2" t="s">
        <v>18</v>
      </c>
      <c r="E19" s="2" t="s">
        <v>19</v>
      </c>
      <c r="F19" s="8">
        <v>45070.620833333334</v>
      </c>
      <c r="G19" s="10" t="s">
        <v>28</v>
      </c>
      <c r="H19" s="8">
        <v>45067</v>
      </c>
      <c r="I19" s="2" t="s">
        <v>25</v>
      </c>
      <c r="J19" s="2" t="s">
        <v>30</v>
      </c>
      <c r="K19" s="2" t="s">
        <v>22</v>
      </c>
      <c r="L19" s="3">
        <v>28.79</v>
      </c>
      <c r="M19" s="3">
        <v>5.76</v>
      </c>
      <c r="N19" s="3">
        <f t="shared" si="0"/>
        <v>34.549999999999997</v>
      </c>
    </row>
    <row r="20" spans="1:14" ht="75" x14ac:dyDescent="0.2">
      <c r="A20" s="1">
        <v>487718</v>
      </c>
      <c r="B20" s="1">
        <v>427479</v>
      </c>
      <c r="C20" s="2" t="s">
        <v>23</v>
      </c>
      <c r="D20" s="2" t="s">
        <v>18</v>
      </c>
      <c r="E20" s="2" t="s">
        <v>19</v>
      </c>
      <c r="F20" s="8">
        <v>45044.38958333333</v>
      </c>
      <c r="G20" s="10" t="s">
        <v>28</v>
      </c>
      <c r="H20" s="8">
        <v>45043</v>
      </c>
      <c r="I20" s="2" t="s">
        <v>25</v>
      </c>
      <c r="J20" s="2" t="s">
        <v>30</v>
      </c>
      <c r="K20" s="2" t="s">
        <v>22</v>
      </c>
      <c r="L20" s="3">
        <v>28.79</v>
      </c>
      <c r="M20" s="3">
        <v>5.76</v>
      </c>
      <c r="N20" s="3">
        <f t="shared" si="0"/>
        <v>34.549999999999997</v>
      </c>
    </row>
    <row r="21" spans="1:14" ht="75" x14ac:dyDescent="0.2">
      <c r="A21" s="1">
        <v>486277</v>
      </c>
      <c r="B21" s="1">
        <v>426083</v>
      </c>
      <c r="C21" s="2" t="s">
        <v>23</v>
      </c>
      <c r="D21" s="2" t="s">
        <v>18</v>
      </c>
      <c r="E21" s="2" t="s">
        <v>19</v>
      </c>
      <c r="F21" s="8">
        <v>45036.376388888886</v>
      </c>
      <c r="G21" s="10" t="s">
        <v>148</v>
      </c>
      <c r="H21" s="8">
        <v>45015</v>
      </c>
      <c r="I21" s="2" t="s">
        <v>25</v>
      </c>
      <c r="J21" s="2" t="s">
        <v>21</v>
      </c>
      <c r="K21" s="2" t="s">
        <v>22</v>
      </c>
      <c r="L21" s="3">
        <v>113.25</v>
      </c>
      <c r="M21" s="3">
        <v>22.65</v>
      </c>
      <c r="N21" s="3">
        <f t="shared" si="0"/>
        <v>135.9</v>
      </c>
    </row>
    <row r="22" spans="1:14" x14ac:dyDescent="0.2">
      <c r="A22" s="1"/>
      <c r="B22" s="1"/>
      <c r="C22" s="2"/>
      <c r="D22" s="2"/>
      <c r="E22" s="2"/>
      <c r="F22" s="8"/>
      <c r="G22" s="10"/>
      <c r="H22" s="8"/>
      <c r="I22" s="2"/>
      <c r="J22" s="2"/>
      <c r="K22" s="2"/>
      <c r="L22" s="3"/>
      <c r="M22" s="3"/>
      <c r="N22" s="12">
        <f>SUM(N2:N21)</f>
        <v>1336.6299999999997</v>
      </c>
    </row>
    <row r="23" spans="1:14" x14ac:dyDescent="0.2">
      <c r="N23" s="17">
        <f>N22/6</f>
        <v>222.77166666666662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1B3E9-D92D-40EC-835F-C4FCDE2039D5}">
  <dimension ref="A1:O19"/>
  <sheetViews>
    <sheetView workbookViewId="0">
      <selection activeCell="H6" sqref="H6"/>
    </sheetView>
  </sheetViews>
  <sheetFormatPr defaultRowHeight="15" x14ac:dyDescent="0.2"/>
  <cols>
    <col min="1" max="1" width="15.21875" style="1" bestFit="1" customWidth="1"/>
    <col min="2" max="2" width="11.6640625" style="1" bestFit="1" customWidth="1"/>
    <col min="3" max="3" width="13.6640625" style="2" customWidth="1"/>
    <col min="4" max="4" width="33.88671875" style="2" customWidth="1"/>
    <col min="5" max="5" width="13.44140625" style="2" hidden="1" customWidth="1"/>
    <col min="6" max="6" width="16.109375" style="8" hidden="1" customWidth="1"/>
    <col min="7" max="7" width="20.21875" style="8" hidden="1" customWidth="1"/>
    <col min="8" max="8" width="51.21875" style="10" customWidth="1"/>
    <col min="9" max="9" width="16" style="8" hidden="1" customWidth="1"/>
    <col min="10" max="10" width="16.21875" style="2" hidden="1" customWidth="1"/>
    <col min="11" max="11" width="19.33203125" style="2" hidden="1" customWidth="1"/>
    <col min="12" max="12" width="19.6640625" style="2" hidden="1" customWidth="1"/>
    <col min="13" max="13" width="20.44140625" style="3" bestFit="1" customWidth="1"/>
    <col min="14" max="14" width="19.21875" style="3" bestFit="1" customWidth="1"/>
    <col min="15" max="15" width="14" style="3" bestFit="1" customWidth="1"/>
  </cols>
  <sheetData>
    <row r="1" spans="1:15" ht="16.5" thickBot="1" x14ac:dyDescent="0.3">
      <c r="A1" s="4" t="s">
        <v>0</v>
      </c>
      <c r="B1" s="4" t="s">
        <v>1</v>
      </c>
      <c r="C1" s="5" t="s">
        <v>2</v>
      </c>
      <c r="D1" s="5" t="s">
        <v>3</v>
      </c>
      <c r="E1" s="5" t="s">
        <v>4</v>
      </c>
      <c r="F1" s="7" t="s">
        <v>5</v>
      </c>
      <c r="G1" s="7" t="s">
        <v>6</v>
      </c>
      <c r="H1" s="9" t="s">
        <v>8</v>
      </c>
      <c r="I1" s="7" t="s">
        <v>9</v>
      </c>
      <c r="J1" s="5" t="s">
        <v>10</v>
      </c>
      <c r="K1" s="5" t="s">
        <v>11</v>
      </c>
      <c r="L1" s="5" t="s">
        <v>12</v>
      </c>
      <c r="M1" s="6" t="s">
        <v>13</v>
      </c>
      <c r="N1" s="6" t="s">
        <v>14</v>
      </c>
      <c r="O1" s="6"/>
    </row>
    <row r="3" spans="1:15" x14ac:dyDescent="0.2">
      <c r="A3" s="1">
        <v>511341</v>
      </c>
      <c r="B3" s="1">
        <v>446066</v>
      </c>
      <c r="C3" s="2" t="s">
        <v>23</v>
      </c>
      <c r="D3" s="2" t="s">
        <v>31</v>
      </c>
      <c r="E3" s="2" t="s">
        <v>32</v>
      </c>
      <c r="F3" s="8">
        <v>45373.531944444447</v>
      </c>
      <c r="G3" s="8">
        <v>45373.543749999997</v>
      </c>
      <c r="H3" s="10" t="s">
        <v>33</v>
      </c>
      <c r="I3" s="8">
        <v>45371</v>
      </c>
      <c r="J3" s="2" t="s">
        <v>25</v>
      </c>
      <c r="K3" s="2" t="s">
        <v>30</v>
      </c>
      <c r="L3" s="2" t="s">
        <v>22</v>
      </c>
      <c r="M3" s="3">
        <v>28.79</v>
      </c>
      <c r="N3" s="3">
        <v>5.76</v>
      </c>
      <c r="O3" s="3">
        <f>SUM(M3:N3)</f>
        <v>34.549999999999997</v>
      </c>
    </row>
    <row r="4" spans="1:15" x14ac:dyDescent="0.2">
      <c r="A4" s="1">
        <v>508922</v>
      </c>
      <c r="B4" s="1">
        <v>444375</v>
      </c>
      <c r="C4" s="2" t="s">
        <v>23</v>
      </c>
      <c r="D4" s="2" t="s">
        <v>31</v>
      </c>
      <c r="E4" s="2" t="s">
        <v>32</v>
      </c>
      <c r="F4" s="8">
        <v>45349.633333333331</v>
      </c>
      <c r="G4" s="8">
        <v>45349.648611111108</v>
      </c>
      <c r="H4" s="10" t="s">
        <v>33</v>
      </c>
      <c r="I4" s="8">
        <v>45341</v>
      </c>
      <c r="J4" s="2" t="s">
        <v>25</v>
      </c>
      <c r="K4" s="2" t="s">
        <v>30</v>
      </c>
      <c r="L4" s="2" t="s">
        <v>22</v>
      </c>
      <c r="M4" s="3">
        <v>28.79</v>
      </c>
      <c r="N4" s="3">
        <v>5.76</v>
      </c>
      <c r="O4" s="3">
        <f t="shared" ref="O4:O17" si="0">SUM(M4:N4)</f>
        <v>34.549999999999997</v>
      </c>
    </row>
    <row r="5" spans="1:15" x14ac:dyDescent="0.2">
      <c r="A5" s="1">
        <v>506438</v>
      </c>
      <c r="B5" s="1">
        <v>442665</v>
      </c>
      <c r="C5" s="2" t="s">
        <v>23</v>
      </c>
      <c r="D5" s="2" t="s">
        <v>31</v>
      </c>
      <c r="E5" s="2" t="s">
        <v>32</v>
      </c>
      <c r="F5" s="8">
        <v>45317.56527777778</v>
      </c>
      <c r="G5" s="8">
        <v>45317.57708333333</v>
      </c>
      <c r="H5" s="10" t="s">
        <v>33</v>
      </c>
      <c r="I5" s="8">
        <v>45313</v>
      </c>
      <c r="J5" s="2" t="s">
        <v>25</v>
      </c>
      <c r="K5" s="2" t="s">
        <v>30</v>
      </c>
      <c r="L5" s="2" t="s">
        <v>22</v>
      </c>
      <c r="M5" s="3">
        <v>28.79</v>
      </c>
      <c r="N5" s="3">
        <v>5.76</v>
      </c>
      <c r="O5" s="3">
        <f t="shared" si="0"/>
        <v>34.549999999999997</v>
      </c>
    </row>
    <row r="6" spans="1:15" ht="75" x14ac:dyDescent="0.2">
      <c r="A6" s="1">
        <v>504281</v>
      </c>
      <c r="B6" s="1">
        <v>440944</v>
      </c>
      <c r="C6" s="2" t="s">
        <v>23</v>
      </c>
      <c r="D6" s="2" t="s">
        <v>31</v>
      </c>
      <c r="E6" s="2" t="s">
        <v>32</v>
      </c>
      <c r="F6" s="8">
        <v>45324.323611111111</v>
      </c>
      <c r="G6" s="8">
        <v>45343.586111111108</v>
      </c>
      <c r="H6" s="10" t="s">
        <v>90</v>
      </c>
      <c r="I6" s="8">
        <v>45281.404166666667</v>
      </c>
      <c r="J6" s="2" t="s">
        <v>76</v>
      </c>
      <c r="K6" s="2" t="s">
        <v>21</v>
      </c>
      <c r="L6" s="2" t="s">
        <v>22</v>
      </c>
      <c r="M6" s="3">
        <v>111.43</v>
      </c>
      <c r="N6" s="3">
        <v>22.29</v>
      </c>
      <c r="O6" s="3">
        <f t="shared" si="0"/>
        <v>133.72</v>
      </c>
    </row>
    <row r="7" spans="1:15" x14ac:dyDescent="0.2">
      <c r="A7" s="1">
        <v>503922</v>
      </c>
      <c r="B7" s="1">
        <v>440681</v>
      </c>
      <c r="C7" s="2" t="s">
        <v>23</v>
      </c>
      <c r="D7" s="2" t="s">
        <v>31</v>
      </c>
      <c r="E7" s="2" t="s">
        <v>32</v>
      </c>
      <c r="F7" s="8">
        <v>45289.576388888891</v>
      </c>
      <c r="G7" s="8">
        <v>45289.576388888891</v>
      </c>
      <c r="H7" s="10" t="s">
        <v>33</v>
      </c>
      <c r="I7" s="8">
        <v>45276</v>
      </c>
      <c r="J7" s="2" t="s">
        <v>25</v>
      </c>
      <c r="K7" s="2" t="s">
        <v>30</v>
      </c>
      <c r="L7" s="2" t="s">
        <v>22</v>
      </c>
      <c r="M7" s="3">
        <v>28.79</v>
      </c>
      <c r="N7" s="3">
        <v>5.76</v>
      </c>
      <c r="O7" s="3">
        <f t="shared" si="0"/>
        <v>34.549999999999997</v>
      </c>
    </row>
    <row r="8" spans="1:15" x14ac:dyDescent="0.2">
      <c r="A8" s="1">
        <v>501704</v>
      </c>
      <c r="B8" s="1">
        <v>438894</v>
      </c>
      <c r="C8" s="2" t="s">
        <v>23</v>
      </c>
      <c r="D8" s="2" t="s">
        <v>31</v>
      </c>
      <c r="E8" s="2" t="s">
        <v>32</v>
      </c>
      <c r="F8" s="8">
        <v>45253.407638888886</v>
      </c>
      <c r="G8" s="8">
        <v>45253.413194444445</v>
      </c>
      <c r="H8" s="10" t="s">
        <v>33</v>
      </c>
      <c r="I8" s="8">
        <v>45247</v>
      </c>
      <c r="J8" s="2" t="s">
        <v>25</v>
      </c>
      <c r="K8" s="2" t="s">
        <v>30</v>
      </c>
      <c r="L8" s="2" t="s">
        <v>22</v>
      </c>
      <c r="M8" s="3">
        <v>28.79</v>
      </c>
      <c r="N8" s="3">
        <v>5.76</v>
      </c>
      <c r="O8" s="3">
        <f t="shared" si="0"/>
        <v>34.549999999999997</v>
      </c>
    </row>
    <row r="9" spans="1:15" x14ac:dyDescent="0.2">
      <c r="A9" s="1">
        <v>499112</v>
      </c>
      <c r="B9" s="1">
        <v>436773</v>
      </c>
      <c r="C9" s="2" t="s">
        <v>23</v>
      </c>
      <c r="D9" s="2" t="s">
        <v>31</v>
      </c>
      <c r="E9" s="2" t="s">
        <v>32</v>
      </c>
      <c r="F9" s="8">
        <v>45223.456250000003</v>
      </c>
      <c r="G9" s="8">
        <v>45223.47152777778</v>
      </c>
      <c r="H9" s="10" t="s">
        <v>33</v>
      </c>
      <c r="I9" s="8">
        <v>45214</v>
      </c>
      <c r="J9" s="2" t="s">
        <v>25</v>
      </c>
      <c r="K9" s="2" t="s">
        <v>30</v>
      </c>
      <c r="L9" s="2" t="s">
        <v>22</v>
      </c>
      <c r="M9" s="3">
        <v>28.79</v>
      </c>
      <c r="N9" s="3">
        <v>5.76</v>
      </c>
      <c r="O9" s="3">
        <f t="shared" si="0"/>
        <v>34.549999999999997</v>
      </c>
    </row>
    <row r="10" spans="1:15" x14ac:dyDescent="0.2">
      <c r="A10" s="1">
        <v>497200</v>
      </c>
      <c r="B10" s="1">
        <v>435228</v>
      </c>
      <c r="C10" s="2" t="s">
        <v>23</v>
      </c>
      <c r="D10" s="2" t="s">
        <v>31</v>
      </c>
      <c r="E10" s="2" t="s">
        <v>32</v>
      </c>
      <c r="F10" s="8">
        <v>45187</v>
      </c>
      <c r="G10" s="8">
        <v>45191.64166666667</v>
      </c>
      <c r="H10" s="10" t="s">
        <v>33</v>
      </c>
      <c r="I10" s="8">
        <v>45187</v>
      </c>
      <c r="J10" s="2" t="s">
        <v>25</v>
      </c>
      <c r="K10" s="2" t="s">
        <v>30</v>
      </c>
      <c r="L10" s="2" t="s">
        <v>22</v>
      </c>
      <c r="M10" s="3">
        <v>28.79</v>
      </c>
      <c r="N10" s="3">
        <v>5.76</v>
      </c>
      <c r="O10" s="3">
        <f t="shared" si="0"/>
        <v>34.549999999999997</v>
      </c>
    </row>
    <row r="11" spans="1:15" x14ac:dyDescent="0.2">
      <c r="A11" s="1">
        <v>495322</v>
      </c>
      <c r="B11" s="1">
        <v>433557</v>
      </c>
      <c r="C11" s="2" t="s">
        <v>23</v>
      </c>
      <c r="D11" s="2" t="s">
        <v>31</v>
      </c>
      <c r="E11" s="2" t="s">
        <v>32</v>
      </c>
      <c r="F11" s="8">
        <v>45163.635416666664</v>
      </c>
      <c r="G11" s="8">
        <v>45163.649305555555</v>
      </c>
      <c r="H11" s="10" t="s">
        <v>33</v>
      </c>
      <c r="I11" s="8">
        <v>45162</v>
      </c>
      <c r="J11" s="2" t="s">
        <v>25</v>
      </c>
      <c r="K11" s="2" t="s">
        <v>30</v>
      </c>
      <c r="L11" s="2" t="s">
        <v>22</v>
      </c>
      <c r="M11" s="3">
        <v>28.79</v>
      </c>
      <c r="N11" s="3">
        <v>5.76</v>
      </c>
      <c r="O11" s="3">
        <f t="shared" si="0"/>
        <v>34.549999999999997</v>
      </c>
    </row>
    <row r="12" spans="1:15" ht="30" x14ac:dyDescent="0.2">
      <c r="A12" s="1">
        <v>495262</v>
      </c>
      <c r="B12" s="1">
        <v>433510</v>
      </c>
      <c r="C12" s="2" t="s">
        <v>23</v>
      </c>
      <c r="D12" s="2" t="s">
        <v>31</v>
      </c>
      <c r="E12" s="2" t="s">
        <v>32</v>
      </c>
      <c r="F12" s="8">
        <v>45163.546527777777</v>
      </c>
      <c r="G12" s="8">
        <v>45163.56527777778</v>
      </c>
      <c r="H12" s="10" t="s">
        <v>112</v>
      </c>
      <c r="I12" s="8">
        <v>45161.4</v>
      </c>
      <c r="J12" s="2" t="s">
        <v>25</v>
      </c>
      <c r="K12" s="2" t="s">
        <v>21</v>
      </c>
      <c r="L12" s="2" t="s">
        <v>22</v>
      </c>
      <c r="M12" s="3">
        <v>11.65</v>
      </c>
      <c r="N12" s="3">
        <v>2.33</v>
      </c>
      <c r="O12" s="3">
        <f t="shared" si="0"/>
        <v>13.98</v>
      </c>
    </row>
    <row r="13" spans="1:15" x14ac:dyDescent="0.2">
      <c r="A13" s="1">
        <v>493615</v>
      </c>
      <c r="B13" s="1">
        <v>432160</v>
      </c>
      <c r="C13" s="2" t="s">
        <v>23</v>
      </c>
      <c r="D13" s="2" t="s">
        <v>31</v>
      </c>
      <c r="E13" s="2" t="s">
        <v>32</v>
      </c>
      <c r="F13" s="8">
        <v>45138.681250000001</v>
      </c>
      <c r="G13" s="8">
        <v>45138.685416666667</v>
      </c>
      <c r="H13" s="10" t="s">
        <v>33</v>
      </c>
      <c r="I13" s="8">
        <v>45134</v>
      </c>
      <c r="J13" s="2" t="s">
        <v>25</v>
      </c>
      <c r="K13" s="2" t="s">
        <v>30</v>
      </c>
      <c r="L13" s="2" t="s">
        <v>22</v>
      </c>
      <c r="M13" s="3">
        <v>28.79</v>
      </c>
      <c r="N13" s="3">
        <v>5.76</v>
      </c>
      <c r="O13" s="3">
        <f t="shared" si="0"/>
        <v>34.549999999999997</v>
      </c>
    </row>
    <row r="14" spans="1:15" x14ac:dyDescent="0.2">
      <c r="A14" s="1">
        <v>491762</v>
      </c>
      <c r="B14" s="1">
        <v>430702</v>
      </c>
      <c r="C14" s="2" t="s">
        <v>23</v>
      </c>
      <c r="D14" s="2" t="s">
        <v>31</v>
      </c>
      <c r="E14" s="2" t="s">
        <v>32</v>
      </c>
      <c r="F14" s="8">
        <v>45110.5</v>
      </c>
      <c r="G14" s="8">
        <v>45110.513888888891</v>
      </c>
      <c r="H14" s="10" t="s">
        <v>33</v>
      </c>
      <c r="I14" s="8">
        <v>45106</v>
      </c>
      <c r="J14" s="2" t="s">
        <v>25</v>
      </c>
      <c r="K14" s="2" t="s">
        <v>30</v>
      </c>
      <c r="L14" s="2" t="s">
        <v>22</v>
      </c>
      <c r="M14" s="3">
        <v>28.79</v>
      </c>
      <c r="N14" s="3">
        <v>5.76</v>
      </c>
      <c r="O14" s="3">
        <f t="shared" si="0"/>
        <v>34.549999999999997</v>
      </c>
    </row>
    <row r="15" spans="1:15" x14ac:dyDescent="0.2">
      <c r="A15" s="1">
        <v>490085</v>
      </c>
      <c r="B15" s="1">
        <v>429328</v>
      </c>
      <c r="C15" s="2" t="s">
        <v>23</v>
      </c>
      <c r="D15" s="2" t="s">
        <v>31</v>
      </c>
      <c r="E15" s="2" t="s">
        <v>32</v>
      </c>
      <c r="F15" s="8">
        <v>45083.455555555556</v>
      </c>
      <c r="G15" s="8">
        <v>45083.469444444447</v>
      </c>
      <c r="H15" s="10" t="s">
        <v>33</v>
      </c>
      <c r="I15" s="8">
        <v>45082</v>
      </c>
      <c r="J15" s="2" t="s">
        <v>25</v>
      </c>
      <c r="K15" s="2" t="s">
        <v>30</v>
      </c>
      <c r="L15" s="2" t="s">
        <v>22</v>
      </c>
      <c r="M15" s="3">
        <v>28.79</v>
      </c>
      <c r="N15" s="3">
        <v>5.76</v>
      </c>
      <c r="O15" s="3">
        <f t="shared" si="0"/>
        <v>34.549999999999997</v>
      </c>
    </row>
    <row r="16" spans="1:15" x14ac:dyDescent="0.2">
      <c r="A16" s="1">
        <v>488564</v>
      </c>
      <c r="B16" s="1">
        <v>428124</v>
      </c>
      <c r="C16" s="2" t="s">
        <v>23</v>
      </c>
      <c r="D16" s="2" t="s">
        <v>31</v>
      </c>
      <c r="E16" s="2" t="s">
        <v>32</v>
      </c>
      <c r="F16" s="8">
        <v>45058.571527777778</v>
      </c>
      <c r="G16" s="8">
        <v>45058.579861111109</v>
      </c>
      <c r="H16" s="10" t="s">
        <v>33</v>
      </c>
      <c r="I16" s="8">
        <v>45057</v>
      </c>
      <c r="J16" s="2" t="s">
        <v>25</v>
      </c>
      <c r="K16" s="2" t="s">
        <v>30</v>
      </c>
      <c r="L16" s="2" t="s">
        <v>22</v>
      </c>
      <c r="M16" s="3">
        <v>28.79</v>
      </c>
      <c r="N16" s="3">
        <v>5.76</v>
      </c>
      <c r="O16" s="3">
        <f t="shared" si="0"/>
        <v>34.549999999999997</v>
      </c>
    </row>
    <row r="17" spans="1:15" x14ac:dyDescent="0.2">
      <c r="A17" s="1">
        <v>486854</v>
      </c>
      <c r="B17" s="1">
        <v>426802</v>
      </c>
      <c r="C17" s="2" t="s">
        <v>23</v>
      </c>
      <c r="D17" s="2" t="s">
        <v>31</v>
      </c>
      <c r="E17" s="2" t="s">
        <v>32</v>
      </c>
      <c r="F17" s="8">
        <v>45034.572222222225</v>
      </c>
      <c r="G17" s="8">
        <v>45034.575694444444</v>
      </c>
      <c r="H17" s="10" t="s">
        <v>33</v>
      </c>
      <c r="I17" s="8">
        <v>45030</v>
      </c>
      <c r="J17" s="2" t="s">
        <v>25</v>
      </c>
      <c r="K17" s="2" t="s">
        <v>30</v>
      </c>
      <c r="L17" s="2" t="s">
        <v>22</v>
      </c>
      <c r="M17" s="3">
        <v>28.79</v>
      </c>
      <c r="N17" s="3">
        <v>5.76</v>
      </c>
      <c r="O17" s="3">
        <f t="shared" si="0"/>
        <v>34.549999999999997</v>
      </c>
    </row>
    <row r="18" spans="1:15" x14ac:dyDescent="0.2">
      <c r="O18" s="12">
        <f>SUM(O3:O17)</f>
        <v>596.85</v>
      </c>
    </row>
    <row r="19" spans="1:15" ht="15.75" x14ac:dyDescent="0.25">
      <c r="O19" s="15">
        <f>O18/6</f>
        <v>99.475000000000009</v>
      </c>
    </row>
  </sheetData>
  <autoFilter ref="A1:O1" xr:uid="{0281B3E9-D92D-40EC-835F-C4FCDE2039D5}"/>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EADAB-960C-4F24-A495-9274A49B2C23}">
  <dimension ref="A1:N19"/>
  <sheetViews>
    <sheetView workbookViewId="0">
      <selection activeCell="G28" sqref="G28"/>
    </sheetView>
  </sheetViews>
  <sheetFormatPr defaultRowHeight="15" x14ac:dyDescent="0.2"/>
  <cols>
    <col min="6" max="6" width="16.6640625" bestFit="1" customWidth="1"/>
    <col min="7" max="7" width="49.5546875" customWidth="1"/>
    <col min="8" max="8" width="16.109375" bestFit="1" customWidth="1"/>
    <col min="9" max="10" width="9.109375" customWidth="1"/>
    <col min="11" max="11" width="16.109375" bestFit="1" customWidth="1"/>
    <col min="12" max="12" width="9.109375" customWidth="1"/>
    <col min="14" max="14" width="8.88671875" style="3"/>
  </cols>
  <sheetData>
    <row r="1" spans="1:14" ht="16.5" thickBot="1" x14ac:dyDescent="0.3">
      <c r="A1" s="4" t="s">
        <v>0</v>
      </c>
      <c r="B1" s="4" t="s">
        <v>1</v>
      </c>
      <c r="C1" s="5" t="s">
        <v>2</v>
      </c>
      <c r="D1" s="5" t="s">
        <v>3</v>
      </c>
      <c r="E1" s="5" t="s">
        <v>4</v>
      </c>
      <c r="F1" s="7" t="s">
        <v>6</v>
      </c>
      <c r="G1" s="9" t="s">
        <v>8</v>
      </c>
      <c r="H1" s="7" t="s">
        <v>9</v>
      </c>
      <c r="I1" s="5" t="s">
        <v>10</v>
      </c>
      <c r="J1" s="5" t="s">
        <v>11</v>
      </c>
      <c r="K1" s="5" t="s">
        <v>12</v>
      </c>
      <c r="L1" s="6" t="s">
        <v>13</v>
      </c>
      <c r="M1" s="6" t="s">
        <v>14</v>
      </c>
      <c r="N1" s="6"/>
    </row>
    <row r="2" spans="1:14" x14ac:dyDescent="0.2">
      <c r="A2" s="1">
        <v>510003</v>
      </c>
      <c r="B2" s="1">
        <v>445142</v>
      </c>
      <c r="C2" s="2" t="s">
        <v>23</v>
      </c>
      <c r="D2" s="2" t="s">
        <v>43</v>
      </c>
      <c r="E2" s="2" t="s">
        <v>44</v>
      </c>
      <c r="F2" s="8">
        <v>45357.555555555555</v>
      </c>
      <c r="G2" s="10" t="s">
        <v>45</v>
      </c>
      <c r="H2" s="8">
        <v>45352</v>
      </c>
      <c r="I2" s="2" t="s">
        <v>25</v>
      </c>
      <c r="J2" s="2" t="s">
        <v>30</v>
      </c>
      <c r="K2" s="2" t="s">
        <v>42</v>
      </c>
      <c r="L2" s="3">
        <v>28.79</v>
      </c>
      <c r="M2" s="3">
        <v>5.76</v>
      </c>
      <c r="N2" s="3">
        <f>SUM(L2:M2)</f>
        <v>34.549999999999997</v>
      </c>
    </row>
    <row r="3" spans="1:14" ht="45" x14ac:dyDescent="0.2">
      <c r="A3" s="1">
        <v>508691</v>
      </c>
      <c r="B3" s="1">
        <v>444190</v>
      </c>
      <c r="C3" s="2" t="s">
        <v>23</v>
      </c>
      <c r="D3" s="2" t="s">
        <v>43</v>
      </c>
      <c r="E3" s="2" t="s">
        <v>44</v>
      </c>
      <c r="F3" s="8">
        <v>45343.384027777778</v>
      </c>
      <c r="G3" s="10" t="s">
        <v>58</v>
      </c>
      <c r="H3" s="8">
        <v>45336.481944444444</v>
      </c>
      <c r="I3" s="2" t="s">
        <v>59</v>
      </c>
      <c r="J3" s="2" t="s">
        <v>21</v>
      </c>
      <c r="K3" s="2" t="s">
        <v>42</v>
      </c>
      <c r="L3" s="3">
        <v>26.94</v>
      </c>
      <c r="M3" s="3">
        <v>5.39</v>
      </c>
      <c r="N3" s="3">
        <f t="shared" ref="N3:N18" si="0">SUM(L3:M3)</f>
        <v>32.33</v>
      </c>
    </row>
    <row r="4" spans="1:14" x14ac:dyDescent="0.2">
      <c r="A4" s="1">
        <v>507968</v>
      </c>
      <c r="B4" s="1">
        <v>443638</v>
      </c>
      <c r="C4" s="2" t="s">
        <v>23</v>
      </c>
      <c r="D4" s="2" t="s">
        <v>43</v>
      </c>
      <c r="E4" s="2" t="s">
        <v>44</v>
      </c>
      <c r="F4" s="8">
        <v>45330.463888888888</v>
      </c>
      <c r="G4" s="10" t="s">
        <v>45</v>
      </c>
      <c r="H4" s="8">
        <v>45325</v>
      </c>
      <c r="I4" s="2" t="s">
        <v>25</v>
      </c>
      <c r="J4" s="2" t="s">
        <v>30</v>
      </c>
      <c r="K4" s="2" t="s">
        <v>42</v>
      </c>
      <c r="L4" s="3">
        <v>28.79</v>
      </c>
      <c r="M4" s="3">
        <v>5.76</v>
      </c>
      <c r="N4" s="3">
        <f t="shared" si="0"/>
        <v>34.549999999999997</v>
      </c>
    </row>
    <row r="5" spans="1:14" x14ac:dyDescent="0.2">
      <c r="A5" s="1">
        <v>505160</v>
      </c>
      <c r="B5" s="1">
        <v>441695</v>
      </c>
      <c r="C5" s="2" t="s">
        <v>23</v>
      </c>
      <c r="D5" s="2" t="s">
        <v>43</v>
      </c>
      <c r="E5" s="2" t="s">
        <v>44</v>
      </c>
      <c r="F5" s="8">
        <v>45301.569444444445</v>
      </c>
      <c r="G5" s="10" t="s">
        <v>45</v>
      </c>
      <c r="H5" s="8">
        <v>45297</v>
      </c>
      <c r="I5" s="2" t="s">
        <v>25</v>
      </c>
      <c r="J5" s="2" t="s">
        <v>30</v>
      </c>
      <c r="K5" s="2" t="s">
        <v>42</v>
      </c>
      <c r="L5" s="3">
        <v>28.79</v>
      </c>
      <c r="M5" s="3">
        <v>5.76</v>
      </c>
      <c r="N5" s="3">
        <f t="shared" si="0"/>
        <v>34.549999999999997</v>
      </c>
    </row>
    <row r="6" spans="1:14" x14ac:dyDescent="0.2">
      <c r="A6" s="1">
        <v>503301</v>
      </c>
      <c r="B6" s="1">
        <v>440199</v>
      </c>
      <c r="C6" s="2" t="s">
        <v>23</v>
      </c>
      <c r="D6" s="2" t="s">
        <v>43</v>
      </c>
      <c r="E6" s="2" t="s">
        <v>44</v>
      </c>
      <c r="F6" s="8">
        <v>45273.495833333334</v>
      </c>
      <c r="G6" s="10" t="s">
        <v>45</v>
      </c>
      <c r="H6" s="8">
        <v>45268</v>
      </c>
      <c r="I6" s="2" t="s">
        <v>25</v>
      </c>
      <c r="J6" s="2" t="s">
        <v>30</v>
      </c>
      <c r="K6" s="2" t="s">
        <v>42</v>
      </c>
      <c r="L6" s="3">
        <v>28.79</v>
      </c>
      <c r="M6" s="3">
        <v>5.76</v>
      </c>
      <c r="N6" s="3">
        <f t="shared" si="0"/>
        <v>34.549999999999997</v>
      </c>
    </row>
    <row r="7" spans="1:14" ht="45" x14ac:dyDescent="0.2">
      <c r="A7" s="1">
        <v>502913</v>
      </c>
      <c r="B7" s="1">
        <v>439871</v>
      </c>
      <c r="C7" s="2" t="s">
        <v>23</v>
      </c>
      <c r="D7" s="2" t="s">
        <v>43</v>
      </c>
      <c r="E7" s="2" t="s">
        <v>44</v>
      </c>
      <c r="F7" s="8">
        <v>45264.652777777781</v>
      </c>
      <c r="G7" s="10" t="s">
        <v>94</v>
      </c>
      <c r="H7" s="8">
        <v>45264.468055555553</v>
      </c>
      <c r="I7" s="2" t="s">
        <v>76</v>
      </c>
      <c r="J7" s="2" t="s">
        <v>21</v>
      </c>
      <c r="K7" s="2" t="s">
        <v>42</v>
      </c>
      <c r="L7" s="3">
        <v>45.38</v>
      </c>
      <c r="M7" s="3">
        <v>9.08</v>
      </c>
      <c r="N7" s="3">
        <f t="shared" si="0"/>
        <v>54.46</v>
      </c>
    </row>
    <row r="8" spans="1:14" x14ac:dyDescent="0.2">
      <c r="A8" s="1">
        <v>501144</v>
      </c>
      <c r="B8" s="1">
        <v>438452</v>
      </c>
      <c r="C8" s="2" t="s">
        <v>23</v>
      </c>
      <c r="D8" s="2" t="s">
        <v>43</v>
      </c>
      <c r="E8" s="2" t="s">
        <v>44</v>
      </c>
      <c r="F8" s="8">
        <v>45245.487500000003</v>
      </c>
      <c r="G8" s="10" t="s">
        <v>45</v>
      </c>
      <c r="H8" s="8">
        <v>45240</v>
      </c>
      <c r="I8" s="2" t="s">
        <v>25</v>
      </c>
      <c r="J8" s="2" t="s">
        <v>30</v>
      </c>
      <c r="K8" s="2" t="s">
        <v>42</v>
      </c>
      <c r="L8" s="3">
        <v>28.79</v>
      </c>
      <c r="M8" s="3">
        <v>5.76</v>
      </c>
      <c r="N8" s="3">
        <f t="shared" si="0"/>
        <v>34.549999999999997</v>
      </c>
    </row>
    <row r="9" spans="1:14" x14ac:dyDescent="0.2">
      <c r="A9" s="1">
        <v>499138</v>
      </c>
      <c r="B9" s="1">
        <v>436799</v>
      </c>
      <c r="C9" s="2" t="s">
        <v>23</v>
      </c>
      <c r="D9" s="2" t="s">
        <v>43</v>
      </c>
      <c r="E9" s="2" t="s">
        <v>44</v>
      </c>
      <c r="F9" s="8">
        <v>45216.581944444442</v>
      </c>
      <c r="G9" s="10" t="s">
        <v>45</v>
      </c>
      <c r="H9" s="8">
        <v>45214</v>
      </c>
      <c r="I9" s="2" t="s">
        <v>25</v>
      </c>
      <c r="J9" s="2" t="s">
        <v>30</v>
      </c>
      <c r="K9" s="2" t="s">
        <v>42</v>
      </c>
      <c r="L9" s="3">
        <v>28.79</v>
      </c>
      <c r="M9" s="3">
        <v>5.76</v>
      </c>
      <c r="N9" s="3">
        <f t="shared" si="0"/>
        <v>34.549999999999997</v>
      </c>
    </row>
    <row r="10" spans="1:14" x14ac:dyDescent="0.2">
      <c r="A10" s="1">
        <v>497123</v>
      </c>
      <c r="B10" s="1">
        <v>435158</v>
      </c>
      <c r="C10" s="2" t="s">
        <v>23</v>
      </c>
      <c r="D10" s="2" t="s">
        <v>43</v>
      </c>
      <c r="E10" s="2" t="s">
        <v>44</v>
      </c>
      <c r="F10" s="8">
        <v>45191.638194444444</v>
      </c>
      <c r="G10" s="10" t="s">
        <v>45</v>
      </c>
      <c r="H10" s="8">
        <v>45184</v>
      </c>
      <c r="I10" s="2" t="s">
        <v>25</v>
      </c>
      <c r="J10" s="2" t="s">
        <v>30</v>
      </c>
      <c r="K10" s="2" t="s">
        <v>42</v>
      </c>
      <c r="L10" s="3">
        <v>28.79</v>
      </c>
      <c r="M10" s="3">
        <v>5.76</v>
      </c>
      <c r="N10" s="3">
        <f t="shared" si="0"/>
        <v>34.549999999999997</v>
      </c>
    </row>
    <row r="11" spans="1:14" x14ac:dyDescent="0.2">
      <c r="A11" s="1">
        <v>494963</v>
      </c>
      <c r="B11" s="1">
        <v>433267</v>
      </c>
      <c r="C11" s="2" t="s">
        <v>23</v>
      </c>
      <c r="D11" s="2" t="s">
        <v>43</v>
      </c>
      <c r="E11" s="2" t="s">
        <v>44</v>
      </c>
      <c r="F11" s="8">
        <v>45160.567361111112</v>
      </c>
      <c r="G11" s="10" t="s">
        <v>45</v>
      </c>
      <c r="H11" s="8">
        <v>45156</v>
      </c>
      <c r="I11" s="2" t="s">
        <v>25</v>
      </c>
      <c r="J11" s="2" t="s">
        <v>30</v>
      </c>
      <c r="K11" s="2" t="s">
        <v>42</v>
      </c>
      <c r="L11" s="3">
        <v>28.79</v>
      </c>
      <c r="M11" s="3">
        <v>5.76</v>
      </c>
      <c r="N11" s="3">
        <f t="shared" si="0"/>
        <v>34.549999999999997</v>
      </c>
    </row>
    <row r="12" spans="1:14" x14ac:dyDescent="0.2">
      <c r="A12" s="1">
        <v>493319</v>
      </c>
      <c r="B12" s="1">
        <v>431943</v>
      </c>
      <c r="C12" s="2" t="s">
        <v>23</v>
      </c>
      <c r="D12" s="2" t="s">
        <v>43</v>
      </c>
      <c r="E12" s="2" t="s">
        <v>44</v>
      </c>
      <c r="F12" s="8">
        <v>45132.479861111111</v>
      </c>
      <c r="G12" s="10" t="s">
        <v>45</v>
      </c>
      <c r="H12" s="8">
        <v>45129</v>
      </c>
      <c r="I12" s="2" t="s">
        <v>25</v>
      </c>
      <c r="J12" s="2" t="s">
        <v>30</v>
      </c>
      <c r="K12" s="2" t="s">
        <v>42</v>
      </c>
      <c r="L12" s="3">
        <v>28.79</v>
      </c>
      <c r="M12" s="3">
        <v>5.76</v>
      </c>
      <c r="N12" s="3">
        <f t="shared" si="0"/>
        <v>34.549999999999997</v>
      </c>
    </row>
    <row r="13" spans="1:14" x14ac:dyDescent="0.2">
      <c r="A13" s="1">
        <v>491789</v>
      </c>
      <c r="B13" s="1">
        <v>430729</v>
      </c>
      <c r="C13" s="2" t="s">
        <v>23</v>
      </c>
      <c r="D13" s="2" t="s">
        <v>43</v>
      </c>
      <c r="E13" s="2" t="s">
        <v>44</v>
      </c>
      <c r="F13" s="8">
        <v>45106.654861111114</v>
      </c>
      <c r="G13" s="10" t="s">
        <v>45</v>
      </c>
      <c r="H13" s="8">
        <v>45106</v>
      </c>
      <c r="I13" s="2" t="s">
        <v>25</v>
      </c>
      <c r="J13" s="2" t="s">
        <v>30</v>
      </c>
      <c r="K13" s="2" t="s">
        <v>42</v>
      </c>
      <c r="L13" s="3">
        <v>28.79</v>
      </c>
      <c r="M13" s="3">
        <v>5.76</v>
      </c>
      <c r="N13" s="3">
        <f t="shared" si="0"/>
        <v>34.549999999999997</v>
      </c>
    </row>
    <row r="14" spans="1:14" x14ac:dyDescent="0.2">
      <c r="A14" s="1">
        <v>490107</v>
      </c>
      <c r="B14" s="1">
        <v>429350</v>
      </c>
      <c r="C14" s="2" t="s">
        <v>23</v>
      </c>
      <c r="D14" s="2" t="s">
        <v>43</v>
      </c>
      <c r="E14" s="2" t="s">
        <v>44</v>
      </c>
      <c r="F14" s="8">
        <v>45083.427777777775</v>
      </c>
      <c r="G14" s="10" t="s">
        <v>45</v>
      </c>
      <c r="H14" s="8">
        <v>45081</v>
      </c>
      <c r="I14" s="2" t="s">
        <v>25</v>
      </c>
      <c r="J14" s="2" t="s">
        <v>30</v>
      </c>
      <c r="K14" s="2" t="s">
        <v>42</v>
      </c>
      <c r="L14" s="3">
        <v>28.79</v>
      </c>
      <c r="M14" s="3">
        <v>5.76</v>
      </c>
      <c r="N14" s="3">
        <f t="shared" si="0"/>
        <v>34.549999999999997</v>
      </c>
    </row>
    <row r="15" spans="1:14" x14ac:dyDescent="0.2">
      <c r="A15" s="1">
        <v>488280</v>
      </c>
      <c r="B15" s="1">
        <v>427898</v>
      </c>
      <c r="C15" s="2" t="s">
        <v>23</v>
      </c>
      <c r="D15" s="2" t="s">
        <v>43</v>
      </c>
      <c r="E15" s="2" t="s">
        <v>44</v>
      </c>
      <c r="F15" s="8">
        <v>45057.444444444445</v>
      </c>
      <c r="G15" s="10" t="s">
        <v>45</v>
      </c>
      <c r="H15" s="8">
        <v>45051</v>
      </c>
      <c r="I15" s="2" t="s">
        <v>25</v>
      </c>
      <c r="J15" s="2" t="s">
        <v>30</v>
      </c>
      <c r="K15" s="2" t="s">
        <v>42</v>
      </c>
      <c r="L15" s="3">
        <v>28.79</v>
      </c>
      <c r="M15" s="3">
        <v>5.76</v>
      </c>
      <c r="N15" s="3">
        <f t="shared" si="0"/>
        <v>34.549999999999997</v>
      </c>
    </row>
    <row r="16" spans="1:14" x14ac:dyDescent="0.2">
      <c r="A16" s="1">
        <v>486406</v>
      </c>
      <c r="B16" s="1">
        <v>426431</v>
      </c>
      <c r="C16" s="2" t="s">
        <v>23</v>
      </c>
      <c r="D16" s="2" t="s">
        <v>43</v>
      </c>
      <c r="E16" s="2" t="s">
        <v>44</v>
      </c>
      <c r="F16" s="8">
        <v>45028.565972222219</v>
      </c>
      <c r="G16" s="10" t="s">
        <v>45</v>
      </c>
      <c r="H16" s="8">
        <v>45022</v>
      </c>
      <c r="I16" s="2" t="s">
        <v>25</v>
      </c>
      <c r="J16" s="2" t="s">
        <v>30</v>
      </c>
      <c r="K16" s="2" t="s">
        <v>42</v>
      </c>
      <c r="L16" s="3">
        <v>28.79</v>
      </c>
      <c r="M16" s="3">
        <v>5.76</v>
      </c>
      <c r="N16" s="3">
        <f t="shared" si="0"/>
        <v>34.549999999999997</v>
      </c>
    </row>
    <row r="17" spans="1:14" ht="60" x14ac:dyDescent="0.2">
      <c r="A17" s="1">
        <v>486355</v>
      </c>
      <c r="B17" s="1">
        <v>426400</v>
      </c>
      <c r="C17" s="2" t="s">
        <v>23</v>
      </c>
      <c r="D17" s="2" t="s">
        <v>43</v>
      </c>
      <c r="E17" s="2" t="s">
        <v>44</v>
      </c>
      <c r="F17" s="8">
        <v>45043.513888888891</v>
      </c>
      <c r="G17" s="10" t="s">
        <v>146</v>
      </c>
      <c r="H17" s="8">
        <v>45021.469444444447</v>
      </c>
      <c r="I17" s="2" t="s">
        <v>76</v>
      </c>
      <c r="J17" s="2" t="s">
        <v>21</v>
      </c>
      <c r="K17" s="2" t="s">
        <v>42</v>
      </c>
      <c r="L17" s="3">
        <v>73.959999999999994</v>
      </c>
      <c r="M17" s="3">
        <v>14.79</v>
      </c>
      <c r="N17" s="3">
        <f t="shared" si="0"/>
        <v>88.75</v>
      </c>
    </row>
    <row r="18" spans="1:14" ht="45" x14ac:dyDescent="0.2">
      <c r="A18" s="1">
        <v>486353</v>
      </c>
      <c r="B18" s="1">
        <v>426398</v>
      </c>
      <c r="C18" s="2" t="s">
        <v>23</v>
      </c>
      <c r="D18" s="2" t="s">
        <v>43</v>
      </c>
      <c r="E18" s="2" t="s">
        <v>44</v>
      </c>
      <c r="F18" s="8">
        <v>45043.513888888891</v>
      </c>
      <c r="G18" s="10" t="s">
        <v>147</v>
      </c>
      <c r="H18" s="8">
        <v>45021.46597222222</v>
      </c>
      <c r="I18" s="2" t="s">
        <v>76</v>
      </c>
      <c r="J18" s="2" t="s">
        <v>21</v>
      </c>
      <c r="K18" s="2" t="s">
        <v>42</v>
      </c>
      <c r="L18" s="3">
        <v>26.94</v>
      </c>
      <c r="M18" s="3">
        <v>5.39</v>
      </c>
      <c r="N18" s="3">
        <f t="shared" si="0"/>
        <v>32.33</v>
      </c>
    </row>
    <row r="19" spans="1:14" x14ac:dyDescent="0.2">
      <c r="A19" s="1"/>
      <c r="B19" s="1"/>
      <c r="C19" s="2"/>
      <c r="D19" s="2"/>
      <c r="E19" s="2"/>
      <c r="F19" s="8"/>
      <c r="G19" s="10"/>
      <c r="H19" s="8"/>
      <c r="I19" s="2"/>
      <c r="J19" s="2"/>
      <c r="K19" s="2"/>
      <c r="L19" s="3"/>
      <c r="M19" s="3"/>
      <c r="N19" s="12">
        <f>SUM(N2:N18)</f>
        <v>657.0200000000001</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3D910-55D2-41C6-9948-DA7391C9A401}">
  <dimension ref="A1:N43"/>
  <sheetViews>
    <sheetView topLeftCell="A20" workbookViewId="0">
      <selection activeCell="G3" sqref="G3"/>
    </sheetView>
  </sheetViews>
  <sheetFormatPr defaultRowHeight="15" x14ac:dyDescent="0.2"/>
  <cols>
    <col min="6" max="6" width="16.6640625" bestFit="1" customWidth="1"/>
    <col min="7" max="7" width="56.77734375" customWidth="1"/>
    <col min="8" max="8" width="16.5546875" bestFit="1" customWidth="1"/>
    <col min="14" max="14" width="8.88671875" style="3"/>
  </cols>
  <sheetData>
    <row r="1" spans="1:14" ht="16.5" thickBot="1" x14ac:dyDescent="0.3">
      <c r="A1" s="4" t="s">
        <v>0</v>
      </c>
      <c r="B1" s="4" t="s">
        <v>1</v>
      </c>
      <c r="C1" s="5" t="s">
        <v>2</v>
      </c>
      <c r="D1" s="5" t="s">
        <v>3</v>
      </c>
      <c r="E1" s="5" t="s">
        <v>4</v>
      </c>
      <c r="F1" s="7" t="s">
        <v>6</v>
      </c>
      <c r="G1" s="9" t="s">
        <v>8</v>
      </c>
      <c r="H1" s="7" t="s">
        <v>9</v>
      </c>
      <c r="I1" s="5" t="s">
        <v>10</v>
      </c>
      <c r="J1" s="5" t="s">
        <v>11</v>
      </c>
      <c r="K1" s="5" t="s">
        <v>12</v>
      </c>
      <c r="L1" s="6" t="s">
        <v>13</v>
      </c>
      <c r="M1" s="6" t="s">
        <v>14</v>
      </c>
      <c r="N1" s="6" t="s">
        <v>152</v>
      </c>
    </row>
    <row r="2" spans="1:14" ht="30" x14ac:dyDescent="0.2">
      <c r="A2" s="1">
        <v>504787</v>
      </c>
      <c r="B2" s="1">
        <v>441377</v>
      </c>
      <c r="C2" s="2" t="s">
        <v>84</v>
      </c>
      <c r="D2" s="2" t="s">
        <v>85</v>
      </c>
      <c r="E2" s="2" t="s">
        <v>27</v>
      </c>
      <c r="F2" s="8">
        <v>45294.623611111114</v>
      </c>
      <c r="G2" s="10" t="s">
        <v>155</v>
      </c>
      <c r="H2" s="8">
        <v>45293.623611111114</v>
      </c>
      <c r="I2" s="2" t="s">
        <v>17</v>
      </c>
      <c r="J2" s="2" t="s">
        <v>21</v>
      </c>
      <c r="K2" s="2" t="s">
        <v>22</v>
      </c>
      <c r="L2" s="3">
        <v>80</v>
      </c>
      <c r="M2" s="3">
        <v>16</v>
      </c>
      <c r="N2" s="3">
        <f>SUM(L2:M2)</f>
        <v>96</v>
      </c>
    </row>
    <row r="3" spans="1:14" ht="30" x14ac:dyDescent="0.2">
      <c r="A3" s="1">
        <v>503746</v>
      </c>
      <c r="B3" s="1">
        <v>440553</v>
      </c>
      <c r="C3" s="2" t="s">
        <v>23</v>
      </c>
      <c r="D3" s="2" t="s">
        <v>85</v>
      </c>
      <c r="E3" s="2" t="s">
        <v>27</v>
      </c>
      <c r="F3" s="8">
        <v>45282.420138888891</v>
      </c>
      <c r="G3" s="10" t="s">
        <v>91</v>
      </c>
      <c r="H3" s="8">
        <v>45274.379861111112</v>
      </c>
      <c r="I3" s="2" t="s">
        <v>59</v>
      </c>
      <c r="J3" s="2" t="s">
        <v>21</v>
      </c>
      <c r="K3" s="2" t="s">
        <v>22</v>
      </c>
      <c r="L3" s="3">
        <v>75.28</v>
      </c>
      <c r="M3" s="3">
        <v>15.06</v>
      </c>
      <c r="N3" s="3">
        <f t="shared" ref="N3:N41" si="0">SUM(L3:M3)</f>
        <v>90.34</v>
      </c>
    </row>
    <row r="4" spans="1:14" ht="45" x14ac:dyDescent="0.2">
      <c r="A4" s="1">
        <v>489865</v>
      </c>
      <c r="B4" s="1">
        <v>429162</v>
      </c>
      <c r="C4" s="2" t="s">
        <v>23</v>
      </c>
      <c r="D4" s="2" t="s">
        <v>85</v>
      </c>
      <c r="E4" s="2" t="s">
        <v>27</v>
      </c>
      <c r="F4" s="8">
        <v>45077.64166666667</v>
      </c>
      <c r="G4" s="10" t="s">
        <v>154</v>
      </c>
      <c r="H4" s="8">
        <v>45077.459027777775</v>
      </c>
      <c r="I4" s="2" t="s">
        <v>25</v>
      </c>
      <c r="J4" s="2" t="s">
        <v>21</v>
      </c>
      <c r="K4" s="2" t="s">
        <v>22</v>
      </c>
      <c r="L4" s="3">
        <v>29.63</v>
      </c>
      <c r="M4" s="3">
        <v>5.93</v>
      </c>
      <c r="N4" s="3">
        <f t="shared" si="0"/>
        <v>35.56</v>
      </c>
    </row>
    <row r="5" spans="1:14" x14ac:dyDescent="0.2">
      <c r="A5" s="1">
        <v>489113</v>
      </c>
      <c r="B5" s="1">
        <v>426321</v>
      </c>
      <c r="C5" s="2" t="s">
        <v>130</v>
      </c>
      <c r="D5" s="2" t="s">
        <v>85</v>
      </c>
      <c r="E5" s="2" t="s">
        <v>27</v>
      </c>
      <c r="F5" s="8">
        <v>45112.75277777778</v>
      </c>
      <c r="G5" s="10" t="s">
        <v>131</v>
      </c>
      <c r="H5" s="8">
        <v>45020.440972222219</v>
      </c>
      <c r="I5" s="2" t="s">
        <v>118</v>
      </c>
      <c r="J5" s="2" t="s">
        <v>21</v>
      </c>
      <c r="K5" s="2" t="s">
        <v>22</v>
      </c>
      <c r="L5" s="3">
        <v>281.64999999999998</v>
      </c>
      <c r="M5" s="3">
        <v>56.33</v>
      </c>
      <c r="N5" s="3">
        <f t="shared" si="0"/>
        <v>337.97999999999996</v>
      </c>
    </row>
    <row r="6" spans="1:14" x14ac:dyDescent="0.2">
      <c r="A6" s="1">
        <v>486253</v>
      </c>
      <c r="B6" s="1">
        <v>426321</v>
      </c>
      <c r="C6" s="2" t="s">
        <v>23</v>
      </c>
      <c r="D6" s="2" t="s">
        <v>85</v>
      </c>
      <c r="E6" s="2" t="s">
        <v>27</v>
      </c>
      <c r="F6" s="8">
        <v>45056.357638888891</v>
      </c>
      <c r="G6" s="10" t="s">
        <v>131</v>
      </c>
      <c r="H6" s="8">
        <v>45020.440972222219</v>
      </c>
      <c r="I6" s="2" t="s">
        <v>118</v>
      </c>
      <c r="J6" s="2" t="s">
        <v>21</v>
      </c>
      <c r="K6" s="2" t="s">
        <v>22</v>
      </c>
      <c r="L6" s="3">
        <v>26.94</v>
      </c>
      <c r="M6" s="3">
        <v>5.39</v>
      </c>
      <c r="N6" s="3">
        <f t="shared" si="0"/>
        <v>32.33</v>
      </c>
    </row>
    <row r="7" spans="1:14" x14ac:dyDescent="0.2">
      <c r="A7" s="1">
        <v>486252</v>
      </c>
      <c r="B7" s="1">
        <v>426320</v>
      </c>
      <c r="C7" s="2" t="s">
        <v>23</v>
      </c>
      <c r="D7" s="2" t="s">
        <v>85</v>
      </c>
      <c r="E7" s="2" t="s">
        <v>27</v>
      </c>
      <c r="F7" s="8">
        <v>45022.398611111108</v>
      </c>
      <c r="G7" s="10" t="s">
        <v>149</v>
      </c>
      <c r="H7" s="8">
        <v>45020.438888888886</v>
      </c>
      <c r="I7" s="2" t="s">
        <v>59</v>
      </c>
      <c r="J7" s="2" t="s">
        <v>21</v>
      </c>
      <c r="K7" s="2" t="s">
        <v>22</v>
      </c>
      <c r="L7" s="3">
        <v>51.55</v>
      </c>
      <c r="M7" s="3">
        <v>10.31</v>
      </c>
      <c r="N7" s="3">
        <f t="shared" si="0"/>
        <v>61.86</v>
      </c>
    </row>
    <row r="8" spans="1:14" ht="15.75" x14ac:dyDescent="0.25">
      <c r="A8" s="1"/>
      <c r="B8" s="1"/>
      <c r="C8" s="2"/>
      <c r="D8" s="2"/>
      <c r="E8" s="2"/>
      <c r="F8" s="8"/>
      <c r="G8" s="10"/>
      <c r="H8" s="8"/>
      <c r="I8" s="2"/>
      <c r="J8" s="2"/>
      <c r="K8" s="2"/>
      <c r="L8" s="3"/>
      <c r="M8" s="3"/>
      <c r="N8" s="11">
        <f>SUM(N2:N7)</f>
        <v>654.07000000000005</v>
      </c>
    </row>
    <row r="9" spans="1:14" x14ac:dyDescent="0.2">
      <c r="A9" s="1"/>
      <c r="B9" s="1"/>
      <c r="C9" s="2"/>
      <c r="D9" s="2"/>
      <c r="E9" s="2"/>
      <c r="F9" s="8"/>
      <c r="G9" s="10"/>
      <c r="H9" s="8"/>
      <c r="I9" s="2"/>
      <c r="J9" s="2"/>
      <c r="K9" s="2"/>
      <c r="L9" s="3"/>
      <c r="M9" s="3"/>
      <c r="N9" s="17">
        <f>N8/4</f>
        <v>163.51750000000001</v>
      </c>
    </row>
    <row r="10" spans="1:14" x14ac:dyDescent="0.2">
      <c r="A10" s="1"/>
      <c r="B10" s="1"/>
      <c r="C10" s="2"/>
      <c r="D10" s="2"/>
      <c r="E10" s="2"/>
      <c r="F10" s="8"/>
      <c r="G10" s="10"/>
      <c r="H10" s="8"/>
      <c r="I10" s="2"/>
      <c r="J10" s="2"/>
      <c r="K10" s="2"/>
      <c r="L10" s="3"/>
      <c r="M10" s="3"/>
    </row>
    <row r="11" spans="1:14" ht="105" x14ac:dyDescent="0.2">
      <c r="A11" s="1">
        <v>486913</v>
      </c>
      <c r="B11" s="1">
        <v>426861</v>
      </c>
      <c r="C11" s="2" t="s">
        <v>23</v>
      </c>
      <c r="D11" s="2" t="s">
        <v>140</v>
      </c>
      <c r="E11" s="2" t="s">
        <v>27</v>
      </c>
      <c r="F11" s="8">
        <v>45238.640972222223</v>
      </c>
      <c r="G11" s="10" t="s">
        <v>141</v>
      </c>
      <c r="H11" s="8">
        <v>45030.588194444441</v>
      </c>
      <c r="I11" s="2" t="s">
        <v>76</v>
      </c>
      <c r="J11" s="2" t="s">
        <v>21</v>
      </c>
      <c r="K11" s="2" t="s">
        <v>22</v>
      </c>
      <c r="L11" s="3">
        <v>98.95</v>
      </c>
      <c r="M11" s="3">
        <v>19.79</v>
      </c>
      <c r="N11" s="3">
        <f t="shared" si="0"/>
        <v>118.74000000000001</v>
      </c>
    </row>
    <row r="12" spans="1:14" ht="105" x14ac:dyDescent="0.2">
      <c r="A12" s="1">
        <v>486912</v>
      </c>
      <c r="B12" s="1">
        <v>426861</v>
      </c>
      <c r="C12" s="2" t="s">
        <v>23</v>
      </c>
      <c r="D12" s="2" t="s">
        <v>140</v>
      </c>
      <c r="E12" s="2" t="s">
        <v>27</v>
      </c>
      <c r="F12" s="8">
        <v>45056.578472222223</v>
      </c>
      <c r="G12" s="10" t="s">
        <v>141</v>
      </c>
      <c r="H12" s="8">
        <v>45030.588194444441</v>
      </c>
      <c r="I12" s="2" t="s">
        <v>41</v>
      </c>
      <c r="J12" s="2" t="s">
        <v>21</v>
      </c>
      <c r="K12" s="2" t="s">
        <v>22</v>
      </c>
      <c r="L12" s="3">
        <v>45.35</v>
      </c>
      <c r="M12" s="3">
        <v>9.07</v>
      </c>
      <c r="N12" s="3">
        <f t="shared" si="0"/>
        <v>54.42</v>
      </c>
    </row>
    <row r="13" spans="1:14" ht="15.75" x14ac:dyDescent="0.25">
      <c r="A13" s="1"/>
      <c r="B13" s="1"/>
      <c r="C13" s="2"/>
      <c r="D13" s="2"/>
      <c r="E13" s="2"/>
      <c r="F13" s="8"/>
      <c r="G13" s="10"/>
      <c r="H13" s="8"/>
      <c r="I13" s="2"/>
      <c r="J13" s="2"/>
      <c r="K13" s="2"/>
      <c r="L13" s="3"/>
      <c r="M13" s="3"/>
      <c r="N13" s="11">
        <f>SUM(N11:N12)</f>
        <v>173.16000000000003</v>
      </c>
    </row>
    <row r="14" spans="1:14" x14ac:dyDescent="0.2">
      <c r="A14" s="1"/>
      <c r="B14" s="1"/>
      <c r="C14" s="2"/>
      <c r="D14" s="2"/>
      <c r="E14" s="2"/>
      <c r="F14" s="8"/>
      <c r="G14" s="10"/>
      <c r="H14" s="8"/>
      <c r="I14" s="2"/>
      <c r="J14" s="2"/>
      <c r="K14" s="2"/>
      <c r="L14" s="3"/>
      <c r="M14" s="3"/>
      <c r="N14" s="17">
        <f>N13/4</f>
        <v>43.290000000000006</v>
      </c>
    </row>
    <row r="15" spans="1:14" x14ac:dyDescent="0.2">
      <c r="A15" s="1"/>
      <c r="B15" s="1"/>
      <c r="C15" s="2"/>
      <c r="D15" s="2"/>
      <c r="E15" s="2"/>
      <c r="F15" s="8"/>
      <c r="G15" s="10"/>
      <c r="H15" s="8"/>
      <c r="I15" s="2"/>
      <c r="J15" s="2"/>
      <c r="K15" s="2"/>
      <c r="L15" s="3"/>
      <c r="M15" s="3"/>
    </row>
    <row r="16" spans="1:14" x14ac:dyDescent="0.2">
      <c r="A16" s="1">
        <v>505494</v>
      </c>
      <c r="B16" s="1">
        <v>441959</v>
      </c>
      <c r="C16" s="2" t="s">
        <v>23</v>
      </c>
      <c r="D16" s="2" t="s">
        <v>79</v>
      </c>
      <c r="E16" s="2" t="s">
        <v>27</v>
      </c>
      <c r="F16" s="8">
        <v>45308.421527777777</v>
      </c>
      <c r="G16" s="10" t="s">
        <v>80</v>
      </c>
      <c r="H16" s="8">
        <v>45301.482638888891</v>
      </c>
      <c r="I16" s="2" t="s">
        <v>41</v>
      </c>
      <c r="J16" s="2" t="s">
        <v>21</v>
      </c>
      <c r="K16" s="2" t="s">
        <v>22</v>
      </c>
      <c r="L16" s="3">
        <v>2176.64</v>
      </c>
      <c r="M16" s="3">
        <v>435.33</v>
      </c>
      <c r="N16" s="3">
        <v>1000</v>
      </c>
    </row>
    <row r="17" spans="1:14" ht="30" x14ac:dyDescent="0.2">
      <c r="A17" s="1">
        <v>505493</v>
      </c>
      <c r="B17" s="1">
        <v>440163</v>
      </c>
      <c r="C17" s="2" t="s">
        <v>23</v>
      </c>
      <c r="D17" s="2" t="s">
        <v>79</v>
      </c>
      <c r="E17" s="2" t="s">
        <v>27</v>
      </c>
      <c r="F17" s="8">
        <v>45378.714583333334</v>
      </c>
      <c r="G17" s="10" t="s">
        <v>81</v>
      </c>
      <c r="H17" s="8">
        <v>45267.601388888892</v>
      </c>
      <c r="I17" s="2" t="s">
        <v>59</v>
      </c>
      <c r="J17" s="2" t="s">
        <v>21</v>
      </c>
      <c r="K17" s="2" t="s">
        <v>22</v>
      </c>
      <c r="L17" s="3">
        <v>202.94</v>
      </c>
      <c r="M17" s="3">
        <v>40.590000000000003</v>
      </c>
      <c r="N17" s="3">
        <f t="shared" si="0"/>
        <v>243.53</v>
      </c>
    </row>
    <row r="18" spans="1:14" ht="30" x14ac:dyDescent="0.2">
      <c r="A18" s="1">
        <v>503772</v>
      </c>
      <c r="B18" s="1">
        <v>440163</v>
      </c>
      <c r="C18" s="2" t="s">
        <v>23</v>
      </c>
      <c r="D18" s="2" t="s">
        <v>79</v>
      </c>
      <c r="E18" s="2" t="s">
        <v>27</v>
      </c>
      <c r="F18" s="8">
        <v>45299.591666666667</v>
      </c>
      <c r="G18" s="10" t="s">
        <v>81</v>
      </c>
      <c r="H18" s="8">
        <v>45267.601388888892</v>
      </c>
      <c r="I18" s="2" t="s">
        <v>59</v>
      </c>
      <c r="J18" s="2" t="s">
        <v>21</v>
      </c>
      <c r="K18" s="2" t="s">
        <v>22</v>
      </c>
      <c r="L18" s="3">
        <v>59.7</v>
      </c>
      <c r="M18" s="3">
        <v>11.94</v>
      </c>
      <c r="N18" s="3">
        <f t="shared" si="0"/>
        <v>71.64</v>
      </c>
    </row>
    <row r="19" spans="1:14" ht="30" x14ac:dyDescent="0.2">
      <c r="A19" s="1">
        <v>492743</v>
      </c>
      <c r="B19" s="1">
        <v>431459</v>
      </c>
      <c r="C19" s="2" t="s">
        <v>23</v>
      </c>
      <c r="D19" s="2" t="s">
        <v>79</v>
      </c>
      <c r="E19" s="2" t="s">
        <v>27</v>
      </c>
      <c r="F19" s="8">
        <v>45131.40347222222</v>
      </c>
      <c r="G19" s="10" t="s">
        <v>124</v>
      </c>
      <c r="H19" s="8">
        <v>45120.573611111111</v>
      </c>
      <c r="I19" s="2" t="s">
        <v>76</v>
      </c>
      <c r="J19" s="2" t="s">
        <v>21</v>
      </c>
      <c r="K19" s="2" t="s">
        <v>22</v>
      </c>
      <c r="L19" s="3">
        <v>73.23</v>
      </c>
      <c r="M19" s="3">
        <v>14.65</v>
      </c>
      <c r="N19" s="3">
        <f t="shared" si="0"/>
        <v>87.88000000000001</v>
      </c>
    </row>
    <row r="20" spans="1:14" x14ac:dyDescent="0.2">
      <c r="A20" s="1"/>
      <c r="B20" s="1"/>
      <c r="C20" s="2"/>
      <c r="D20" s="2"/>
      <c r="E20" s="2"/>
      <c r="F20" s="8"/>
      <c r="G20" s="10"/>
      <c r="H20" s="8"/>
      <c r="I20" s="2"/>
      <c r="J20" s="2"/>
      <c r="K20" s="2"/>
      <c r="L20" s="3"/>
      <c r="M20" s="3"/>
      <c r="N20" s="12">
        <f>SUM(N16:N19)</f>
        <v>1403.0500000000002</v>
      </c>
    </row>
    <row r="21" spans="1:14" ht="15.75" x14ac:dyDescent="0.25">
      <c r="A21" s="1"/>
      <c r="B21" s="1"/>
      <c r="C21" s="2"/>
      <c r="D21" s="2"/>
      <c r="E21" s="2"/>
      <c r="F21" s="8"/>
      <c r="G21" s="10"/>
      <c r="H21" s="8"/>
      <c r="I21" s="2"/>
      <c r="J21" s="2"/>
      <c r="K21" s="2"/>
      <c r="L21" s="3"/>
      <c r="M21" s="3"/>
      <c r="N21" s="15">
        <f>N20/4</f>
        <v>350.76250000000005</v>
      </c>
    </row>
    <row r="22" spans="1:14" x14ac:dyDescent="0.2">
      <c r="A22" s="1"/>
      <c r="B22" s="1"/>
      <c r="C22" s="2"/>
      <c r="D22" s="2"/>
      <c r="E22" s="2"/>
      <c r="F22" s="8"/>
      <c r="G22" s="10"/>
      <c r="H22" s="8"/>
      <c r="I22" s="2"/>
      <c r="J22" s="2"/>
      <c r="K22" s="2"/>
      <c r="L22" s="3"/>
      <c r="M22" s="3"/>
    </row>
    <row r="23" spans="1:14" x14ac:dyDescent="0.2">
      <c r="A23" s="1">
        <v>511699</v>
      </c>
      <c r="B23" s="1">
        <v>446270</v>
      </c>
      <c r="C23" s="2" t="s">
        <v>23</v>
      </c>
      <c r="D23" s="2" t="s">
        <v>26</v>
      </c>
      <c r="E23" s="2" t="s">
        <v>27</v>
      </c>
      <c r="F23" s="8">
        <v>45377.352083333331</v>
      </c>
      <c r="G23" s="10" t="s">
        <v>29</v>
      </c>
      <c r="H23" s="8">
        <v>45376</v>
      </c>
      <c r="I23" s="2" t="s">
        <v>25</v>
      </c>
      <c r="J23" s="2" t="s">
        <v>30</v>
      </c>
      <c r="K23" s="2" t="s">
        <v>22</v>
      </c>
      <c r="L23" s="3">
        <v>28.79</v>
      </c>
      <c r="M23" s="3">
        <v>5.76</v>
      </c>
      <c r="N23" s="3">
        <f t="shared" si="0"/>
        <v>34.549999999999997</v>
      </c>
    </row>
    <row r="24" spans="1:14" x14ac:dyDescent="0.2">
      <c r="A24" s="1">
        <v>509612</v>
      </c>
      <c r="B24" s="1">
        <v>444850</v>
      </c>
      <c r="C24" s="2" t="s">
        <v>23</v>
      </c>
      <c r="D24" s="2" t="s">
        <v>26</v>
      </c>
      <c r="E24" s="2" t="s">
        <v>27</v>
      </c>
      <c r="F24" s="8">
        <v>45352.638888888891</v>
      </c>
      <c r="G24" s="10" t="s">
        <v>29</v>
      </c>
      <c r="H24" s="8">
        <v>45349</v>
      </c>
      <c r="I24" s="2" t="s">
        <v>25</v>
      </c>
      <c r="J24" s="2" t="s">
        <v>30</v>
      </c>
      <c r="K24" s="2" t="s">
        <v>22</v>
      </c>
      <c r="L24" s="3">
        <v>28.79</v>
      </c>
      <c r="M24" s="3">
        <v>5.76</v>
      </c>
      <c r="N24" s="3">
        <f t="shared" si="0"/>
        <v>34.549999999999997</v>
      </c>
    </row>
    <row r="25" spans="1:14" ht="45" x14ac:dyDescent="0.2">
      <c r="A25" s="1">
        <v>509154</v>
      </c>
      <c r="B25" s="1">
        <v>444531</v>
      </c>
      <c r="C25" s="2" t="s">
        <v>23</v>
      </c>
      <c r="D25" s="2" t="s">
        <v>26</v>
      </c>
      <c r="E25" s="2" t="s">
        <v>27</v>
      </c>
      <c r="F25" s="8">
        <v>45343.677083333336</v>
      </c>
      <c r="G25" s="10" t="s">
        <v>56</v>
      </c>
      <c r="H25" s="8">
        <v>45342.667361111111</v>
      </c>
      <c r="I25" s="2" t="s">
        <v>41</v>
      </c>
      <c r="J25" s="2" t="s">
        <v>21</v>
      </c>
      <c r="K25" s="2" t="s">
        <v>22</v>
      </c>
      <c r="L25" s="3">
        <v>65.97</v>
      </c>
      <c r="M25" s="3">
        <v>13.19</v>
      </c>
      <c r="N25" s="3">
        <f t="shared" si="0"/>
        <v>79.16</v>
      </c>
    </row>
    <row r="26" spans="1:14" x14ac:dyDescent="0.2">
      <c r="A26" s="1">
        <v>507414</v>
      </c>
      <c r="B26" s="1">
        <v>443211</v>
      </c>
      <c r="C26" s="2" t="s">
        <v>23</v>
      </c>
      <c r="D26" s="2" t="s">
        <v>26</v>
      </c>
      <c r="E26" s="2" t="s">
        <v>27</v>
      </c>
      <c r="F26" s="8">
        <v>45327.675694444442</v>
      </c>
      <c r="G26" s="10" t="s">
        <v>29</v>
      </c>
      <c r="H26" s="8">
        <v>45319</v>
      </c>
      <c r="I26" s="2" t="s">
        <v>25</v>
      </c>
      <c r="J26" s="2" t="s">
        <v>30</v>
      </c>
      <c r="K26" s="2" t="s">
        <v>22</v>
      </c>
      <c r="L26" s="3">
        <v>28.79</v>
      </c>
      <c r="M26" s="3">
        <v>5.76</v>
      </c>
      <c r="N26" s="3">
        <f t="shared" si="0"/>
        <v>34.549999999999997</v>
      </c>
    </row>
    <row r="27" spans="1:14" x14ac:dyDescent="0.2">
      <c r="A27" s="1">
        <v>504663</v>
      </c>
      <c r="B27" s="1">
        <v>441267</v>
      </c>
      <c r="C27" s="2" t="s">
        <v>23</v>
      </c>
      <c r="D27" s="2" t="s">
        <v>26</v>
      </c>
      <c r="E27" s="2" t="s">
        <v>27</v>
      </c>
      <c r="F27" s="8">
        <v>45295.523611111108</v>
      </c>
      <c r="G27" s="10" t="s">
        <v>29</v>
      </c>
      <c r="H27" s="8">
        <v>45292</v>
      </c>
      <c r="I27" s="2" t="s">
        <v>25</v>
      </c>
      <c r="J27" s="2" t="s">
        <v>30</v>
      </c>
      <c r="K27" s="2" t="s">
        <v>22</v>
      </c>
      <c r="L27" s="3">
        <v>28.79</v>
      </c>
      <c r="M27" s="3">
        <v>5.76</v>
      </c>
      <c r="N27" s="3">
        <f t="shared" si="0"/>
        <v>34.549999999999997</v>
      </c>
    </row>
    <row r="28" spans="1:14" x14ac:dyDescent="0.2">
      <c r="A28" s="1">
        <v>502851</v>
      </c>
      <c r="B28" s="1">
        <v>439814</v>
      </c>
      <c r="C28" s="2" t="s">
        <v>23</v>
      </c>
      <c r="D28" s="2" t="s">
        <v>26</v>
      </c>
      <c r="E28" s="2" t="s">
        <v>27</v>
      </c>
      <c r="F28" s="8">
        <v>45268.55</v>
      </c>
      <c r="G28" s="10" t="s">
        <v>29</v>
      </c>
      <c r="H28" s="8">
        <v>45263</v>
      </c>
      <c r="I28" s="2" t="s">
        <v>25</v>
      </c>
      <c r="J28" s="2" t="s">
        <v>30</v>
      </c>
      <c r="K28" s="2" t="s">
        <v>22</v>
      </c>
      <c r="L28" s="3">
        <v>28.79</v>
      </c>
      <c r="M28" s="3">
        <v>5.76</v>
      </c>
      <c r="N28" s="3">
        <f t="shared" si="0"/>
        <v>34.549999999999997</v>
      </c>
    </row>
    <row r="29" spans="1:14" x14ac:dyDescent="0.2">
      <c r="A29" s="1">
        <v>500667</v>
      </c>
      <c r="B29" s="1">
        <v>438088</v>
      </c>
      <c r="C29" s="2" t="s">
        <v>23</v>
      </c>
      <c r="D29" s="2" t="s">
        <v>26</v>
      </c>
      <c r="E29" s="2" t="s">
        <v>27</v>
      </c>
      <c r="F29" s="8">
        <v>45240.597916666666</v>
      </c>
      <c r="G29" s="10" t="s">
        <v>29</v>
      </c>
      <c r="H29" s="8">
        <v>45235</v>
      </c>
      <c r="I29" s="2" t="s">
        <v>25</v>
      </c>
      <c r="J29" s="2" t="s">
        <v>30</v>
      </c>
      <c r="K29" s="2" t="s">
        <v>22</v>
      </c>
      <c r="L29" s="3">
        <v>28.79</v>
      </c>
      <c r="M29" s="3">
        <v>5.76</v>
      </c>
      <c r="N29" s="3">
        <f t="shared" si="0"/>
        <v>34.549999999999997</v>
      </c>
    </row>
    <row r="30" spans="1:14" x14ac:dyDescent="0.2">
      <c r="A30" s="1">
        <v>500503</v>
      </c>
      <c r="B30" s="1">
        <v>437957</v>
      </c>
      <c r="C30" s="2" t="s">
        <v>23</v>
      </c>
      <c r="D30" s="2" t="s">
        <v>26</v>
      </c>
      <c r="E30" s="2" t="s">
        <v>27</v>
      </c>
      <c r="F30" s="8">
        <v>45240.57708333333</v>
      </c>
      <c r="G30" s="10" t="s">
        <v>104</v>
      </c>
      <c r="H30" s="8">
        <v>45232.435416666667</v>
      </c>
      <c r="I30" s="2" t="s">
        <v>41</v>
      </c>
      <c r="J30" s="2" t="s">
        <v>21</v>
      </c>
      <c r="K30" s="2" t="s">
        <v>22</v>
      </c>
      <c r="L30" s="3">
        <v>45.35</v>
      </c>
      <c r="M30" s="3">
        <v>9.07</v>
      </c>
      <c r="N30" s="3">
        <f t="shared" si="0"/>
        <v>54.42</v>
      </c>
    </row>
    <row r="31" spans="1:14" x14ac:dyDescent="0.2">
      <c r="A31" s="1">
        <v>498869</v>
      </c>
      <c r="B31" s="1">
        <v>436567</v>
      </c>
      <c r="C31" s="2" t="s">
        <v>23</v>
      </c>
      <c r="D31" s="2" t="s">
        <v>26</v>
      </c>
      <c r="E31" s="2" t="s">
        <v>27</v>
      </c>
      <c r="F31" s="8">
        <v>45211.392361111109</v>
      </c>
      <c r="G31" s="10" t="s">
        <v>29</v>
      </c>
      <c r="H31" s="8">
        <v>45210</v>
      </c>
      <c r="I31" s="2" t="s">
        <v>25</v>
      </c>
      <c r="J31" s="2" t="s">
        <v>30</v>
      </c>
      <c r="K31" s="2" t="s">
        <v>22</v>
      </c>
      <c r="L31" s="3">
        <v>28.79</v>
      </c>
      <c r="M31" s="3">
        <v>5.76</v>
      </c>
      <c r="N31" s="3">
        <f t="shared" si="0"/>
        <v>34.549999999999997</v>
      </c>
    </row>
    <row r="32" spans="1:14" x14ac:dyDescent="0.2">
      <c r="A32" s="1">
        <v>496240</v>
      </c>
      <c r="B32" s="1">
        <v>434335</v>
      </c>
      <c r="C32" s="2" t="s">
        <v>23</v>
      </c>
      <c r="D32" s="2" t="s">
        <v>26</v>
      </c>
      <c r="E32" s="2" t="s">
        <v>27</v>
      </c>
      <c r="F32" s="8">
        <v>45187.645138888889</v>
      </c>
      <c r="G32" s="10" t="s">
        <v>29</v>
      </c>
      <c r="H32" s="8">
        <v>45180</v>
      </c>
      <c r="I32" s="2" t="s">
        <v>25</v>
      </c>
      <c r="J32" s="2" t="s">
        <v>30</v>
      </c>
      <c r="K32" s="2" t="s">
        <v>22</v>
      </c>
      <c r="L32" s="3">
        <v>28.79</v>
      </c>
      <c r="M32" s="3">
        <v>5.76</v>
      </c>
      <c r="N32" s="3">
        <f t="shared" si="0"/>
        <v>34.549999999999997</v>
      </c>
    </row>
    <row r="33" spans="1:14" x14ac:dyDescent="0.2">
      <c r="A33" s="1">
        <v>494946</v>
      </c>
      <c r="B33" s="1">
        <v>433250</v>
      </c>
      <c r="C33" s="2" t="s">
        <v>23</v>
      </c>
      <c r="D33" s="2" t="s">
        <v>26</v>
      </c>
      <c r="E33" s="2" t="s">
        <v>27</v>
      </c>
      <c r="F33" s="8">
        <v>45156.674305555556</v>
      </c>
      <c r="G33" s="10" t="s">
        <v>29</v>
      </c>
      <c r="H33" s="8">
        <v>45156</v>
      </c>
      <c r="I33" s="2" t="s">
        <v>25</v>
      </c>
      <c r="J33" s="2" t="s">
        <v>30</v>
      </c>
      <c r="K33" s="2" t="s">
        <v>22</v>
      </c>
      <c r="L33" s="3">
        <v>28.79</v>
      </c>
      <c r="M33" s="3">
        <v>5.76</v>
      </c>
      <c r="N33" s="3">
        <f t="shared" si="0"/>
        <v>34.549999999999997</v>
      </c>
    </row>
    <row r="34" spans="1:14" x14ac:dyDescent="0.2">
      <c r="A34" s="1">
        <v>493302</v>
      </c>
      <c r="B34" s="1">
        <v>431926</v>
      </c>
      <c r="C34" s="2" t="s">
        <v>23</v>
      </c>
      <c r="D34" s="2" t="s">
        <v>26</v>
      </c>
      <c r="E34" s="2" t="s">
        <v>27</v>
      </c>
      <c r="F34" s="8">
        <v>45132.413888888892</v>
      </c>
      <c r="G34" s="10" t="s">
        <v>29</v>
      </c>
      <c r="H34" s="8">
        <v>45129</v>
      </c>
      <c r="I34" s="2" t="s">
        <v>25</v>
      </c>
      <c r="J34" s="2" t="s">
        <v>30</v>
      </c>
      <c r="K34" s="2" t="s">
        <v>22</v>
      </c>
      <c r="L34" s="3">
        <v>28.79</v>
      </c>
      <c r="M34" s="3">
        <v>5.76</v>
      </c>
      <c r="N34" s="3">
        <f t="shared" si="0"/>
        <v>34.549999999999997</v>
      </c>
    </row>
    <row r="35" spans="1:14" x14ac:dyDescent="0.2">
      <c r="A35" s="1">
        <v>491382</v>
      </c>
      <c r="B35" s="1">
        <v>430412</v>
      </c>
      <c r="C35" s="2" t="s">
        <v>23</v>
      </c>
      <c r="D35" s="2" t="s">
        <v>26</v>
      </c>
      <c r="E35" s="2" t="s">
        <v>27</v>
      </c>
      <c r="F35" s="8">
        <v>45106.509722222225</v>
      </c>
      <c r="G35" s="10" t="s">
        <v>29</v>
      </c>
      <c r="H35" s="8">
        <v>45102</v>
      </c>
      <c r="I35" s="2" t="s">
        <v>25</v>
      </c>
      <c r="J35" s="2" t="s">
        <v>30</v>
      </c>
      <c r="K35" s="2" t="s">
        <v>22</v>
      </c>
      <c r="L35" s="3">
        <v>28.79</v>
      </c>
      <c r="M35" s="3">
        <v>5.76</v>
      </c>
      <c r="N35" s="3">
        <f t="shared" si="0"/>
        <v>34.549999999999997</v>
      </c>
    </row>
    <row r="36" spans="1:14" x14ac:dyDescent="0.2">
      <c r="A36" s="1">
        <v>489997</v>
      </c>
      <c r="B36" s="1">
        <v>429264</v>
      </c>
      <c r="C36" s="2" t="s">
        <v>23</v>
      </c>
      <c r="D36" s="2" t="s">
        <v>26</v>
      </c>
      <c r="E36" s="2" t="s">
        <v>27</v>
      </c>
      <c r="F36" s="8">
        <v>45079.650694444441</v>
      </c>
      <c r="G36" s="10" t="s">
        <v>29</v>
      </c>
      <c r="H36" s="8">
        <v>45079</v>
      </c>
      <c r="I36" s="2" t="s">
        <v>25</v>
      </c>
      <c r="J36" s="2" t="s">
        <v>30</v>
      </c>
      <c r="K36" s="2" t="s">
        <v>22</v>
      </c>
      <c r="L36" s="3">
        <v>28.79</v>
      </c>
      <c r="M36" s="3">
        <v>5.76</v>
      </c>
      <c r="N36" s="3">
        <f t="shared" si="0"/>
        <v>34.549999999999997</v>
      </c>
    </row>
    <row r="37" spans="1:14" x14ac:dyDescent="0.2">
      <c r="A37" s="1">
        <v>488261</v>
      </c>
      <c r="B37" s="1">
        <v>427879</v>
      </c>
      <c r="C37" s="2" t="s">
        <v>23</v>
      </c>
      <c r="D37" s="2" t="s">
        <v>26</v>
      </c>
      <c r="E37" s="2" t="s">
        <v>27</v>
      </c>
      <c r="F37" s="8">
        <v>45055.525000000001</v>
      </c>
      <c r="G37" s="10" t="s">
        <v>29</v>
      </c>
      <c r="H37" s="8">
        <v>45051</v>
      </c>
      <c r="I37" s="2" t="s">
        <v>25</v>
      </c>
      <c r="J37" s="2" t="s">
        <v>30</v>
      </c>
      <c r="K37" s="2" t="s">
        <v>22</v>
      </c>
      <c r="L37" s="3">
        <v>28.79</v>
      </c>
      <c r="M37" s="3">
        <v>5.76</v>
      </c>
      <c r="N37" s="3">
        <f t="shared" si="0"/>
        <v>34.549999999999997</v>
      </c>
    </row>
    <row r="38" spans="1:14" ht="45" x14ac:dyDescent="0.2">
      <c r="A38" s="1">
        <v>486606</v>
      </c>
      <c r="B38" s="1">
        <v>426610</v>
      </c>
      <c r="C38" s="2" t="s">
        <v>23</v>
      </c>
      <c r="D38" s="2" t="s">
        <v>26</v>
      </c>
      <c r="E38" s="2" t="s">
        <v>27</v>
      </c>
      <c r="F38" s="8">
        <v>45065.589583333334</v>
      </c>
      <c r="G38" s="10" t="s">
        <v>143</v>
      </c>
      <c r="H38" s="8">
        <v>45027.576388888891</v>
      </c>
      <c r="I38" s="2" t="s">
        <v>41</v>
      </c>
      <c r="J38" s="2" t="s">
        <v>21</v>
      </c>
      <c r="K38" s="2" t="s">
        <v>22</v>
      </c>
      <c r="L38" s="3">
        <v>35.47</v>
      </c>
      <c r="M38" s="3">
        <v>7.09</v>
      </c>
      <c r="N38" s="3">
        <f t="shared" si="0"/>
        <v>42.56</v>
      </c>
    </row>
    <row r="39" spans="1:14" ht="45" x14ac:dyDescent="0.2">
      <c r="A39" s="1">
        <v>486604</v>
      </c>
      <c r="B39" s="1">
        <v>426608</v>
      </c>
      <c r="C39" s="2" t="s">
        <v>23</v>
      </c>
      <c r="D39" s="2" t="s">
        <v>26</v>
      </c>
      <c r="E39" s="2" t="s">
        <v>27</v>
      </c>
      <c r="F39" s="8">
        <v>45042.482638888891</v>
      </c>
      <c r="G39" s="10" t="s">
        <v>144</v>
      </c>
      <c r="H39" s="8">
        <v>45027.571527777778</v>
      </c>
      <c r="I39" s="2" t="s">
        <v>41</v>
      </c>
      <c r="J39" s="2" t="s">
        <v>21</v>
      </c>
      <c r="K39" s="2" t="s">
        <v>22</v>
      </c>
      <c r="L39" s="3">
        <v>162.86000000000001</v>
      </c>
      <c r="M39" s="3">
        <v>32.57</v>
      </c>
      <c r="N39" s="3">
        <f t="shared" si="0"/>
        <v>195.43</v>
      </c>
    </row>
    <row r="40" spans="1:14" x14ac:dyDescent="0.2">
      <c r="A40" s="1">
        <v>486507</v>
      </c>
      <c r="B40" s="1">
        <v>426516</v>
      </c>
      <c r="C40" s="2" t="s">
        <v>23</v>
      </c>
      <c r="D40" s="2" t="s">
        <v>26</v>
      </c>
      <c r="E40" s="2" t="s">
        <v>27</v>
      </c>
      <c r="F40" s="8">
        <v>45028.347916666666</v>
      </c>
      <c r="G40" s="10" t="s">
        <v>29</v>
      </c>
      <c r="H40" s="8">
        <v>45025</v>
      </c>
      <c r="I40" s="2" t="s">
        <v>25</v>
      </c>
      <c r="J40" s="2" t="s">
        <v>30</v>
      </c>
      <c r="K40" s="2" t="s">
        <v>22</v>
      </c>
      <c r="L40" s="3">
        <v>28.79</v>
      </c>
      <c r="M40" s="3">
        <v>5.76</v>
      </c>
      <c r="N40" s="3">
        <f t="shared" si="0"/>
        <v>34.549999999999997</v>
      </c>
    </row>
    <row r="41" spans="1:14" ht="30" x14ac:dyDescent="0.2">
      <c r="A41" s="1">
        <v>486155</v>
      </c>
      <c r="B41" s="1">
        <v>426236</v>
      </c>
      <c r="C41" s="2" t="s">
        <v>23</v>
      </c>
      <c r="D41" s="2" t="s">
        <v>26</v>
      </c>
      <c r="E41" s="2" t="s">
        <v>27</v>
      </c>
      <c r="F41" s="8">
        <v>45020.570138888892</v>
      </c>
      <c r="G41" s="10" t="s">
        <v>150</v>
      </c>
      <c r="H41" s="8">
        <v>45019.444444444445</v>
      </c>
      <c r="I41" s="2" t="s">
        <v>41</v>
      </c>
      <c r="J41" s="2" t="s">
        <v>21</v>
      </c>
      <c r="K41" s="2" t="s">
        <v>22</v>
      </c>
      <c r="L41" s="3">
        <v>35.47</v>
      </c>
      <c r="M41" s="3">
        <v>7.09</v>
      </c>
      <c r="N41" s="3">
        <f t="shared" si="0"/>
        <v>42.56</v>
      </c>
    </row>
    <row r="42" spans="1:14" x14ac:dyDescent="0.2">
      <c r="A42" s="1"/>
      <c r="B42" s="1"/>
      <c r="C42" s="2"/>
      <c r="D42" s="2"/>
      <c r="E42" s="2"/>
      <c r="F42" s="8"/>
      <c r="G42" s="10"/>
      <c r="H42" s="8"/>
      <c r="I42" s="2"/>
      <c r="J42" s="2"/>
      <c r="K42" s="2"/>
      <c r="L42" s="3"/>
      <c r="M42" s="3"/>
      <c r="N42" s="12">
        <f>SUM(N23:N41)</f>
        <v>897.82999999999993</v>
      </c>
    </row>
    <row r="43" spans="1:14" ht="15.75" x14ac:dyDescent="0.25">
      <c r="N43" s="15">
        <f>N42/12</f>
        <v>74.819166666666661</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8E254-C985-4C88-8B4D-A25BD4C99641}">
  <dimension ref="A1:L4"/>
  <sheetViews>
    <sheetView workbookViewId="0">
      <selection activeCell="H3" sqref="H3"/>
    </sheetView>
  </sheetViews>
  <sheetFormatPr defaultRowHeight="15" x14ac:dyDescent="0.2"/>
  <cols>
    <col min="5" max="5" width="16.6640625" bestFit="1" customWidth="1"/>
    <col min="6" max="6" width="48.109375" customWidth="1"/>
  </cols>
  <sheetData>
    <row r="1" spans="1:12" ht="16.5" thickBot="1" x14ac:dyDescent="0.3">
      <c r="A1" s="4" t="s">
        <v>0</v>
      </c>
      <c r="B1" s="4" t="s">
        <v>1</v>
      </c>
      <c r="C1" s="5" t="s">
        <v>2</v>
      </c>
      <c r="D1" s="5" t="s">
        <v>4</v>
      </c>
      <c r="E1" s="7" t="s">
        <v>6</v>
      </c>
      <c r="F1" s="9" t="s">
        <v>8</v>
      </c>
      <c r="G1" s="5" t="s">
        <v>10</v>
      </c>
      <c r="H1" s="5" t="s">
        <v>11</v>
      </c>
      <c r="I1" s="5" t="s">
        <v>12</v>
      </c>
      <c r="J1" s="6" t="s">
        <v>13</v>
      </c>
      <c r="K1" s="6" t="s">
        <v>14</v>
      </c>
      <c r="L1" s="5" t="s">
        <v>152</v>
      </c>
    </row>
    <row r="2" spans="1:12" x14ac:dyDescent="0.2">
      <c r="A2" s="1"/>
      <c r="B2" s="1"/>
      <c r="C2" s="2"/>
      <c r="D2" s="2"/>
      <c r="E2" s="8"/>
      <c r="F2" s="10"/>
      <c r="G2" s="2"/>
      <c r="H2" s="2"/>
      <c r="I2" s="2"/>
      <c r="J2" s="3"/>
      <c r="K2" s="3"/>
      <c r="L2" s="2"/>
    </row>
    <row r="3" spans="1:12" x14ac:dyDescent="0.2">
      <c r="A3" s="1">
        <v>498281</v>
      </c>
      <c r="B3" s="1">
        <v>436103</v>
      </c>
      <c r="C3" s="2" t="s">
        <v>23</v>
      </c>
      <c r="D3" s="2" t="s">
        <v>108</v>
      </c>
      <c r="E3" s="8">
        <v>45203.375694444447</v>
      </c>
      <c r="F3" s="10" t="s">
        <v>109</v>
      </c>
      <c r="G3" s="2" t="s">
        <v>76</v>
      </c>
      <c r="H3" s="2" t="s">
        <v>21</v>
      </c>
      <c r="I3" s="2" t="s">
        <v>40</v>
      </c>
      <c r="J3" s="3">
        <v>26.94</v>
      </c>
      <c r="K3" s="3">
        <v>5.39</v>
      </c>
      <c r="L3" s="12">
        <f>SUM(J3:K3)</f>
        <v>32.33</v>
      </c>
    </row>
    <row r="4" spans="1:12" ht="15.75" x14ac:dyDescent="0.25">
      <c r="L4" s="16">
        <f>L3/12</f>
        <v>2.6941666666666664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659DA-E3F8-499A-9C67-CACBDDF3E10D}">
  <dimension ref="A1:O7"/>
  <sheetViews>
    <sheetView zoomScale="80" zoomScaleNormal="80" workbookViewId="0">
      <selection activeCell="H13" sqref="H13"/>
    </sheetView>
  </sheetViews>
  <sheetFormatPr defaultRowHeight="15" x14ac:dyDescent="0.2"/>
  <cols>
    <col min="6" max="6" width="16.6640625" bestFit="1" customWidth="1"/>
    <col min="7" max="8" width="55.77734375" customWidth="1"/>
    <col min="15" max="15" width="8.88671875" style="3"/>
  </cols>
  <sheetData>
    <row r="1" spans="1:15" ht="16.5" thickBot="1" x14ac:dyDescent="0.3">
      <c r="A1" s="4" t="s">
        <v>0</v>
      </c>
      <c r="B1" s="4" t="s">
        <v>1</v>
      </c>
      <c r="C1" s="5" t="s">
        <v>2</v>
      </c>
      <c r="D1" s="5" t="s">
        <v>3</v>
      </c>
      <c r="E1" s="5" t="s">
        <v>4</v>
      </c>
      <c r="F1" s="7" t="s">
        <v>6</v>
      </c>
      <c r="G1" s="9" t="s">
        <v>7</v>
      </c>
      <c r="H1" s="9" t="s">
        <v>8</v>
      </c>
      <c r="I1" s="7" t="s">
        <v>9</v>
      </c>
      <c r="J1" s="5" t="s">
        <v>10</v>
      </c>
      <c r="K1" s="5" t="s">
        <v>11</v>
      </c>
      <c r="L1" s="5" t="s">
        <v>12</v>
      </c>
      <c r="M1" s="6" t="s">
        <v>13</v>
      </c>
      <c r="N1" s="6" t="s">
        <v>14</v>
      </c>
      <c r="O1" s="6" t="s">
        <v>152</v>
      </c>
    </row>
    <row r="2" spans="1:15" ht="45" x14ac:dyDescent="0.2">
      <c r="A2" s="1">
        <v>506891</v>
      </c>
      <c r="B2" s="1">
        <v>442914</v>
      </c>
      <c r="C2" s="2" t="s">
        <v>23</v>
      </c>
      <c r="D2" s="2" t="s">
        <v>63</v>
      </c>
      <c r="E2" s="2" t="s">
        <v>64</v>
      </c>
      <c r="F2" s="8">
        <v>45315.691666666666</v>
      </c>
      <c r="G2" s="10" t="s">
        <v>65</v>
      </c>
      <c r="H2" s="10" t="s">
        <v>156</v>
      </c>
      <c r="I2" s="8">
        <v>45314.661805555559</v>
      </c>
      <c r="J2" s="2" t="s">
        <v>59</v>
      </c>
      <c r="K2" s="2" t="s">
        <v>21</v>
      </c>
      <c r="L2" s="2" t="s">
        <v>22</v>
      </c>
      <c r="M2" s="3">
        <v>32.79</v>
      </c>
      <c r="N2" s="3">
        <v>6.56</v>
      </c>
      <c r="O2" s="3">
        <f>SUM(M2:N2)</f>
        <v>39.35</v>
      </c>
    </row>
    <row r="3" spans="1:15" ht="45" x14ac:dyDescent="0.2">
      <c r="A3" s="1">
        <v>504861</v>
      </c>
      <c r="B3" s="1">
        <v>441446</v>
      </c>
      <c r="C3" s="2" t="s">
        <v>23</v>
      </c>
      <c r="D3" s="2" t="s">
        <v>63</v>
      </c>
      <c r="E3" s="2" t="s">
        <v>64</v>
      </c>
      <c r="F3" s="8">
        <v>45294.535416666666</v>
      </c>
      <c r="G3" s="10" t="s">
        <v>82</v>
      </c>
      <c r="H3" s="10" t="s">
        <v>83</v>
      </c>
      <c r="I3" s="8">
        <v>45294.385416666664</v>
      </c>
      <c r="J3" s="2" t="s">
        <v>59</v>
      </c>
      <c r="K3" s="2" t="s">
        <v>21</v>
      </c>
      <c r="L3" s="2" t="s">
        <v>22</v>
      </c>
      <c r="M3" s="3">
        <v>59.73</v>
      </c>
      <c r="N3" s="3">
        <v>11.95</v>
      </c>
      <c r="O3" s="3">
        <f t="shared" ref="O3:O5" si="0">SUM(M3:N3)</f>
        <v>71.679999999999993</v>
      </c>
    </row>
    <row r="4" spans="1:15" ht="105" x14ac:dyDescent="0.2">
      <c r="A4" s="1">
        <v>503355</v>
      </c>
      <c r="B4" s="1">
        <v>440250</v>
      </c>
      <c r="C4" s="2" t="s">
        <v>23</v>
      </c>
      <c r="D4" s="2" t="s">
        <v>63</v>
      </c>
      <c r="E4" s="2" t="s">
        <v>64</v>
      </c>
      <c r="F4" s="8">
        <v>45324.507638888892</v>
      </c>
      <c r="G4" s="10" t="s">
        <v>57</v>
      </c>
      <c r="H4" s="10" t="s">
        <v>158</v>
      </c>
      <c r="I4" s="8">
        <v>45268.498611111114</v>
      </c>
      <c r="J4" s="2" t="s">
        <v>59</v>
      </c>
      <c r="K4" s="2" t="s">
        <v>21</v>
      </c>
      <c r="L4" s="2" t="s">
        <v>22</v>
      </c>
      <c r="M4" s="3">
        <v>456.59</v>
      </c>
      <c r="N4" s="3">
        <v>91.32</v>
      </c>
      <c r="O4" s="3">
        <f t="shared" si="0"/>
        <v>547.91</v>
      </c>
    </row>
    <row r="5" spans="1:15" ht="30" x14ac:dyDescent="0.2">
      <c r="A5" s="1">
        <v>503281</v>
      </c>
      <c r="B5" s="1">
        <v>440181</v>
      </c>
      <c r="C5" s="2" t="s">
        <v>23</v>
      </c>
      <c r="D5" s="2" t="s">
        <v>63</v>
      </c>
      <c r="E5" s="2" t="s">
        <v>64</v>
      </c>
      <c r="F5" s="8">
        <v>45267.663194444445</v>
      </c>
      <c r="G5" s="10" t="s">
        <v>92</v>
      </c>
      <c r="H5" s="10" t="s">
        <v>93</v>
      </c>
      <c r="I5" s="8">
        <v>45267.663194444445</v>
      </c>
      <c r="J5" s="2" t="s">
        <v>76</v>
      </c>
      <c r="K5" s="2" t="s">
        <v>21</v>
      </c>
      <c r="L5" s="2" t="s">
        <v>22</v>
      </c>
      <c r="M5" s="3">
        <v>28.98</v>
      </c>
      <c r="N5" s="3">
        <v>5.8</v>
      </c>
      <c r="O5" s="3">
        <f t="shared" si="0"/>
        <v>34.78</v>
      </c>
    </row>
    <row r="6" spans="1:15" x14ac:dyDescent="0.2">
      <c r="A6" s="1"/>
      <c r="B6" s="1"/>
      <c r="C6" s="2"/>
      <c r="D6" s="2"/>
      <c r="E6" s="2"/>
      <c r="F6" s="8"/>
      <c r="G6" s="10"/>
      <c r="H6" s="10"/>
      <c r="I6" s="8"/>
      <c r="J6" s="2"/>
      <c r="K6" s="2"/>
      <c r="L6" s="2"/>
      <c r="M6" s="3"/>
      <c r="N6" s="3"/>
      <c r="O6" s="12">
        <f>SUM(O2:O5)</f>
        <v>693.71999999999991</v>
      </c>
    </row>
    <row r="7" spans="1:15" ht="15.75" x14ac:dyDescent="0.25">
      <c r="A7" s="1"/>
      <c r="B7" s="1"/>
      <c r="C7" s="2"/>
      <c r="D7" s="2"/>
      <c r="E7" s="2"/>
      <c r="F7" s="8"/>
      <c r="G7" s="10"/>
      <c r="H7" s="10"/>
      <c r="I7" s="8"/>
      <c r="J7" s="2"/>
      <c r="K7" s="2"/>
      <c r="L7" s="2"/>
      <c r="M7" s="3"/>
      <c r="N7" s="3"/>
      <c r="O7" s="15">
        <f>O6/8</f>
        <v>86.714999999999989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31A6-CDDC-49CD-A3D2-865576B844A5}">
  <dimension ref="A1:N18"/>
  <sheetViews>
    <sheetView workbookViewId="0">
      <selection activeCell="G17" sqref="G17"/>
    </sheetView>
  </sheetViews>
  <sheetFormatPr defaultRowHeight="15" x14ac:dyDescent="0.2"/>
  <cols>
    <col min="3" max="3" width="11" bestFit="1" customWidth="1"/>
    <col min="4" max="4" width="28.33203125" customWidth="1"/>
    <col min="6" max="6" width="16.6640625" bestFit="1" customWidth="1"/>
    <col min="7" max="7" width="36.5546875" customWidth="1"/>
    <col min="8" max="8" width="16.109375" bestFit="1" customWidth="1"/>
    <col min="14" max="14" width="8.88671875" style="3"/>
  </cols>
  <sheetData>
    <row r="1" spans="1:14" ht="16.5" thickBot="1" x14ac:dyDescent="0.3">
      <c r="A1" s="4" t="s">
        <v>0</v>
      </c>
      <c r="B1" s="4" t="s">
        <v>1</v>
      </c>
      <c r="C1" s="5" t="s">
        <v>2</v>
      </c>
      <c r="D1" s="5" t="s">
        <v>3</v>
      </c>
      <c r="E1" s="5" t="s">
        <v>4</v>
      </c>
      <c r="F1" s="7" t="s">
        <v>6</v>
      </c>
      <c r="G1" s="9" t="s">
        <v>8</v>
      </c>
      <c r="H1" s="7" t="s">
        <v>9</v>
      </c>
      <c r="I1" s="5" t="s">
        <v>10</v>
      </c>
      <c r="J1" s="5" t="s">
        <v>11</v>
      </c>
      <c r="K1" s="5" t="s">
        <v>12</v>
      </c>
      <c r="L1" s="6" t="s">
        <v>13</v>
      </c>
      <c r="M1" s="6" t="s">
        <v>14</v>
      </c>
      <c r="N1" s="6" t="s">
        <v>152</v>
      </c>
    </row>
    <row r="2" spans="1:14" x14ac:dyDescent="0.2">
      <c r="A2" s="1">
        <v>511224</v>
      </c>
      <c r="B2" s="1">
        <v>445986</v>
      </c>
      <c r="C2" s="2" t="s">
        <v>23</v>
      </c>
      <c r="D2" s="2" t="s">
        <v>34</v>
      </c>
      <c r="E2" s="2" t="s">
        <v>35</v>
      </c>
      <c r="F2" s="8">
        <v>45372.586111111108</v>
      </c>
      <c r="G2" s="10" t="s">
        <v>36</v>
      </c>
      <c r="H2" s="8">
        <v>45370</v>
      </c>
      <c r="I2" s="2" t="s">
        <v>25</v>
      </c>
      <c r="J2" s="2" t="s">
        <v>30</v>
      </c>
      <c r="K2" s="2" t="s">
        <v>22</v>
      </c>
      <c r="L2" s="3">
        <v>28.79</v>
      </c>
      <c r="M2" s="3">
        <v>5.76</v>
      </c>
      <c r="N2" s="3">
        <f>SUM(L2:M2)</f>
        <v>34.549999999999997</v>
      </c>
    </row>
    <row r="3" spans="1:14" x14ac:dyDescent="0.2">
      <c r="A3" s="1">
        <v>509285</v>
      </c>
      <c r="B3" s="1">
        <v>444607</v>
      </c>
      <c r="C3" s="2" t="s">
        <v>23</v>
      </c>
      <c r="D3" s="2" t="s">
        <v>34</v>
      </c>
      <c r="E3" s="2" t="s">
        <v>35</v>
      </c>
      <c r="F3" s="8">
        <v>45348.663888888892</v>
      </c>
      <c r="G3" s="10" t="s">
        <v>36</v>
      </c>
      <c r="H3" s="8">
        <v>45344</v>
      </c>
      <c r="I3" s="2" t="s">
        <v>25</v>
      </c>
      <c r="J3" s="2" t="s">
        <v>30</v>
      </c>
      <c r="K3" s="2" t="s">
        <v>22</v>
      </c>
      <c r="L3" s="3">
        <v>28.79</v>
      </c>
      <c r="M3" s="3">
        <v>5.76</v>
      </c>
      <c r="N3" s="3">
        <f t="shared" ref="N3:N15" si="0">SUM(L3:M3)</f>
        <v>34.549999999999997</v>
      </c>
    </row>
    <row r="4" spans="1:14" x14ac:dyDescent="0.2">
      <c r="A4" s="1">
        <v>507271</v>
      </c>
      <c r="B4" s="1">
        <v>443113</v>
      </c>
      <c r="C4" s="2" t="s">
        <v>23</v>
      </c>
      <c r="D4" s="2" t="s">
        <v>34</v>
      </c>
      <c r="E4" s="2" t="s">
        <v>35</v>
      </c>
      <c r="F4" s="8">
        <v>45322.68472222222</v>
      </c>
      <c r="G4" s="10" t="s">
        <v>36</v>
      </c>
      <c r="H4" s="8">
        <v>45317</v>
      </c>
      <c r="I4" s="2" t="s">
        <v>25</v>
      </c>
      <c r="J4" s="2" t="s">
        <v>30</v>
      </c>
      <c r="K4" s="2" t="s">
        <v>22</v>
      </c>
      <c r="L4" s="3">
        <v>28.79</v>
      </c>
      <c r="M4" s="3">
        <v>5.76</v>
      </c>
      <c r="N4" s="3">
        <f t="shared" si="0"/>
        <v>34.549999999999997</v>
      </c>
    </row>
    <row r="5" spans="1:14" x14ac:dyDescent="0.2">
      <c r="A5" s="1">
        <v>504343</v>
      </c>
      <c r="B5" s="1">
        <v>440998</v>
      </c>
      <c r="C5" s="2" t="s">
        <v>23</v>
      </c>
      <c r="D5" s="2" t="s">
        <v>34</v>
      </c>
      <c r="E5" s="2" t="s">
        <v>35</v>
      </c>
      <c r="F5" s="8">
        <v>45293.354166666664</v>
      </c>
      <c r="G5" s="10" t="s">
        <v>36</v>
      </c>
      <c r="H5" s="8">
        <v>45282</v>
      </c>
      <c r="I5" s="2" t="s">
        <v>25</v>
      </c>
      <c r="J5" s="2" t="s">
        <v>30</v>
      </c>
      <c r="K5" s="2" t="s">
        <v>22</v>
      </c>
      <c r="L5" s="3">
        <v>28.79</v>
      </c>
      <c r="M5" s="3">
        <v>5.76</v>
      </c>
      <c r="N5" s="3">
        <f t="shared" si="0"/>
        <v>34.549999999999997</v>
      </c>
    </row>
    <row r="6" spans="1:14" x14ac:dyDescent="0.2">
      <c r="A6" s="1">
        <v>502333</v>
      </c>
      <c r="B6" s="1">
        <v>439355</v>
      </c>
      <c r="C6" s="2" t="s">
        <v>23</v>
      </c>
      <c r="D6" s="2" t="s">
        <v>34</v>
      </c>
      <c r="E6" s="2" t="s">
        <v>35</v>
      </c>
      <c r="F6" s="8">
        <v>45259.631944444445</v>
      </c>
      <c r="G6" s="10" t="s">
        <v>36</v>
      </c>
      <c r="H6" s="8">
        <v>45255</v>
      </c>
      <c r="I6" s="2" t="s">
        <v>25</v>
      </c>
      <c r="J6" s="2" t="s">
        <v>30</v>
      </c>
      <c r="K6" s="2" t="s">
        <v>22</v>
      </c>
      <c r="L6" s="3">
        <v>28.79</v>
      </c>
      <c r="M6" s="3">
        <v>5.76</v>
      </c>
      <c r="N6" s="3">
        <f t="shared" si="0"/>
        <v>34.549999999999997</v>
      </c>
    </row>
    <row r="7" spans="1:14" ht="45" x14ac:dyDescent="0.2">
      <c r="A7" s="1">
        <v>501200</v>
      </c>
      <c r="B7" s="1">
        <v>438498</v>
      </c>
      <c r="C7" s="2" t="s">
        <v>23</v>
      </c>
      <c r="D7" s="2" t="s">
        <v>34</v>
      </c>
      <c r="E7" s="2" t="s">
        <v>35</v>
      </c>
      <c r="F7" s="8">
        <v>45260.480555555558</v>
      </c>
      <c r="G7" s="10" t="s">
        <v>102</v>
      </c>
      <c r="H7" s="8">
        <v>45240.589583333334</v>
      </c>
      <c r="I7" s="2" t="s">
        <v>25</v>
      </c>
      <c r="J7" s="2" t="s">
        <v>21</v>
      </c>
      <c r="K7" s="2" t="s">
        <v>22</v>
      </c>
      <c r="L7" s="3">
        <v>15.57</v>
      </c>
      <c r="M7" s="3">
        <v>3.11</v>
      </c>
      <c r="N7" s="3">
        <f t="shared" si="0"/>
        <v>18.68</v>
      </c>
    </row>
    <row r="8" spans="1:14" x14ac:dyDescent="0.2">
      <c r="A8" s="1">
        <v>500479</v>
      </c>
      <c r="B8" s="1">
        <v>437937</v>
      </c>
      <c r="C8" s="2" t="s">
        <v>23</v>
      </c>
      <c r="D8" s="2" t="s">
        <v>34</v>
      </c>
      <c r="E8" s="2" t="s">
        <v>35</v>
      </c>
      <c r="F8" s="8">
        <v>45232.625</v>
      </c>
      <c r="G8" s="10" t="s">
        <v>36</v>
      </c>
      <c r="H8" s="8">
        <v>45232</v>
      </c>
      <c r="I8" s="2" t="s">
        <v>25</v>
      </c>
      <c r="J8" s="2" t="s">
        <v>30</v>
      </c>
      <c r="K8" s="2" t="s">
        <v>22</v>
      </c>
      <c r="L8" s="3">
        <v>28.79</v>
      </c>
      <c r="M8" s="3">
        <v>5.76</v>
      </c>
      <c r="N8" s="3">
        <f t="shared" si="0"/>
        <v>34.549999999999997</v>
      </c>
    </row>
    <row r="9" spans="1:14" x14ac:dyDescent="0.2">
      <c r="A9" s="1">
        <v>498506</v>
      </c>
      <c r="B9" s="1">
        <v>436282</v>
      </c>
      <c r="C9" s="2" t="s">
        <v>23</v>
      </c>
      <c r="D9" s="2" t="s">
        <v>34</v>
      </c>
      <c r="E9" s="2" t="s">
        <v>35</v>
      </c>
      <c r="F9" s="8">
        <v>45208.379861111112</v>
      </c>
      <c r="G9" s="10" t="s">
        <v>36</v>
      </c>
      <c r="H9" s="8">
        <v>45204</v>
      </c>
      <c r="I9" s="2" t="s">
        <v>25</v>
      </c>
      <c r="J9" s="2" t="s">
        <v>30</v>
      </c>
      <c r="K9" s="2" t="s">
        <v>22</v>
      </c>
      <c r="L9" s="3">
        <v>28.79</v>
      </c>
      <c r="M9" s="3">
        <v>5.76</v>
      </c>
      <c r="N9" s="3">
        <f t="shared" si="0"/>
        <v>34.549999999999997</v>
      </c>
    </row>
    <row r="10" spans="1:14" x14ac:dyDescent="0.2">
      <c r="A10" s="1">
        <v>496239</v>
      </c>
      <c r="B10" s="1">
        <v>434334</v>
      </c>
      <c r="C10" s="2" t="s">
        <v>23</v>
      </c>
      <c r="D10" s="2" t="s">
        <v>34</v>
      </c>
      <c r="E10" s="2" t="s">
        <v>35</v>
      </c>
      <c r="F10" s="8">
        <v>45181.685416666667</v>
      </c>
      <c r="G10" s="10" t="s">
        <v>36</v>
      </c>
      <c r="H10" s="8">
        <v>45178</v>
      </c>
      <c r="I10" s="2" t="s">
        <v>25</v>
      </c>
      <c r="J10" s="2" t="s">
        <v>30</v>
      </c>
      <c r="K10" s="2" t="s">
        <v>22</v>
      </c>
      <c r="L10" s="3">
        <v>28.79</v>
      </c>
      <c r="M10" s="3">
        <v>5.76</v>
      </c>
      <c r="N10" s="3">
        <f t="shared" si="0"/>
        <v>34.549999999999997</v>
      </c>
    </row>
    <row r="11" spans="1:14" x14ac:dyDescent="0.2">
      <c r="A11" s="1">
        <v>494529</v>
      </c>
      <c r="B11" s="1">
        <v>432908</v>
      </c>
      <c r="C11" s="2" t="s">
        <v>23</v>
      </c>
      <c r="D11" s="2" t="s">
        <v>34</v>
      </c>
      <c r="E11" s="2" t="s">
        <v>35</v>
      </c>
      <c r="F11" s="8">
        <v>45154.648611111108</v>
      </c>
      <c r="G11" s="10" t="s">
        <v>36</v>
      </c>
      <c r="H11" s="8">
        <v>45149</v>
      </c>
      <c r="I11" s="2" t="s">
        <v>25</v>
      </c>
      <c r="J11" s="2" t="s">
        <v>30</v>
      </c>
      <c r="K11" s="2" t="s">
        <v>22</v>
      </c>
      <c r="L11" s="3">
        <v>28.79</v>
      </c>
      <c r="M11" s="3">
        <v>5.76</v>
      </c>
      <c r="N11" s="3">
        <f t="shared" si="0"/>
        <v>34.549999999999997</v>
      </c>
    </row>
    <row r="12" spans="1:14" x14ac:dyDescent="0.2">
      <c r="A12" s="1">
        <v>492844</v>
      </c>
      <c r="B12" s="1">
        <v>431534</v>
      </c>
      <c r="C12" s="2" t="s">
        <v>23</v>
      </c>
      <c r="D12" s="2" t="s">
        <v>34</v>
      </c>
      <c r="E12" s="2" t="s">
        <v>35</v>
      </c>
      <c r="F12" s="8">
        <v>45125.545138888891</v>
      </c>
      <c r="G12" s="10" t="s">
        <v>36</v>
      </c>
      <c r="H12" s="8">
        <v>45122</v>
      </c>
      <c r="I12" s="2" t="s">
        <v>25</v>
      </c>
      <c r="J12" s="2" t="s">
        <v>30</v>
      </c>
      <c r="K12" s="2" t="s">
        <v>22</v>
      </c>
      <c r="L12" s="3">
        <v>28.79</v>
      </c>
      <c r="M12" s="3">
        <v>5.76</v>
      </c>
      <c r="N12" s="3">
        <f t="shared" si="0"/>
        <v>34.549999999999997</v>
      </c>
    </row>
    <row r="13" spans="1:14" x14ac:dyDescent="0.2">
      <c r="A13" s="1">
        <v>490951</v>
      </c>
      <c r="B13" s="1">
        <v>430081</v>
      </c>
      <c r="C13" s="2" t="s">
        <v>23</v>
      </c>
      <c r="D13" s="2" t="s">
        <v>34</v>
      </c>
      <c r="E13" s="2" t="s">
        <v>35</v>
      </c>
      <c r="F13" s="8">
        <v>45099.501388888886</v>
      </c>
      <c r="G13" s="10" t="s">
        <v>36</v>
      </c>
      <c r="H13" s="8">
        <v>45094</v>
      </c>
      <c r="I13" s="2" t="s">
        <v>25</v>
      </c>
      <c r="J13" s="2" t="s">
        <v>30</v>
      </c>
      <c r="K13" s="2" t="s">
        <v>22</v>
      </c>
      <c r="L13" s="3">
        <v>28.79</v>
      </c>
      <c r="M13" s="3">
        <v>5.76</v>
      </c>
      <c r="N13" s="3">
        <f t="shared" si="0"/>
        <v>34.549999999999997</v>
      </c>
    </row>
    <row r="14" spans="1:14" x14ac:dyDescent="0.2">
      <c r="A14" s="1">
        <v>489252</v>
      </c>
      <c r="B14" s="1">
        <v>428685</v>
      </c>
      <c r="C14" s="2" t="s">
        <v>23</v>
      </c>
      <c r="D14" s="2" t="s">
        <v>34</v>
      </c>
      <c r="E14" s="2" t="s">
        <v>35</v>
      </c>
      <c r="F14" s="8">
        <v>45070.594444444447</v>
      </c>
      <c r="G14" s="10" t="s">
        <v>36</v>
      </c>
      <c r="H14" s="8">
        <v>45067</v>
      </c>
      <c r="I14" s="2" t="s">
        <v>25</v>
      </c>
      <c r="J14" s="2" t="s">
        <v>30</v>
      </c>
      <c r="K14" s="2" t="s">
        <v>22</v>
      </c>
      <c r="L14" s="3">
        <v>28.79</v>
      </c>
      <c r="M14" s="3">
        <v>5.76</v>
      </c>
      <c r="N14" s="3">
        <f t="shared" si="0"/>
        <v>34.549999999999997</v>
      </c>
    </row>
    <row r="15" spans="1:14" x14ac:dyDescent="0.2">
      <c r="A15" s="1">
        <v>487719</v>
      </c>
      <c r="B15" s="1">
        <v>427480</v>
      </c>
      <c r="C15" s="2" t="s">
        <v>23</v>
      </c>
      <c r="D15" s="2" t="s">
        <v>34</v>
      </c>
      <c r="E15" s="2" t="s">
        <v>35</v>
      </c>
      <c r="F15" s="8">
        <v>45044.521527777775</v>
      </c>
      <c r="G15" s="10" t="s">
        <v>36</v>
      </c>
      <c r="H15" s="8">
        <v>45043</v>
      </c>
      <c r="I15" s="2" t="s">
        <v>25</v>
      </c>
      <c r="J15" s="2" t="s">
        <v>30</v>
      </c>
      <c r="K15" s="2" t="s">
        <v>22</v>
      </c>
      <c r="L15" s="3">
        <v>28.79</v>
      </c>
      <c r="M15" s="3">
        <v>5.76</v>
      </c>
      <c r="N15" s="3">
        <f t="shared" si="0"/>
        <v>34.549999999999997</v>
      </c>
    </row>
    <row r="16" spans="1:14" x14ac:dyDescent="0.2">
      <c r="A16" s="1"/>
      <c r="B16" s="1"/>
      <c r="C16" s="2"/>
      <c r="D16" s="2"/>
      <c r="E16" s="2"/>
      <c r="F16" s="8"/>
      <c r="G16" s="10"/>
      <c r="H16" s="8"/>
      <c r="I16" s="2"/>
      <c r="J16" s="2"/>
      <c r="K16" s="2"/>
      <c r="L16" s="3"/>
      <c r="M16" s="3"/>
      <c r="N16" s="12">
        <f>SUM(N2:N15)</f>
        <v>467.8300000000001</v>
      </c>
    </row>
    <row r="17" spans="1:14" ht="15.75" x14ac:dyDescent="0.25">
      <c r="A17" s="1"/>
      <c r="B17" s="1"/>
      <c r="C17" s="2"/>
      <c r="D17" s="2"/>
      <c r="E17" s="2"/>
      <c r="F17" s="8"/>
      <c r="G17" s="10"/>
      <c r="H17" s="8"/>
      <c r="I17" s="2"/>
      <c r="J17" s="2"/>
      <c r="K17" s="2"/>
      <c r="L17" s="3"/>
      <c r="M17" s="3"/>
      <c r="N17" s="15">
        <f>N16/3</f>
        <v>155.94333333333336</v>
      </c>
    </row>
    <row r="18" spans="1:14" x14ac:dyDescent="0.2">
      <c r="A18" s="1"/>
      <c r="B18" s="1"/>
      <c r="C18" s="2"/>
      <c r="D18" s="2"/>
      <c r="E18" s="2"/>
      <c r="F18" s="8"/>
      <c r="G18" s="10"/>
      <c r="H18" s="8"/>
      <c r="I18" s="2"/>
      <c r="J18" s="2"/>
      <c r="K18" s="2"/>
      <c r="L18" s="3"/>
      <c r="M18"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DD9A-4518-4F0B-9A79-EF49F180EC42}">
  <dimension ref="A1:N20"/>
  <sheetViews>
    <sheetView topLeftCell="A6" workbookViewId="0">
      <selection activeCell="G11" sqref="G11:G12"/>
    </sheetView>
  </sheetViews>
  <sheetFormatPr defaultRowHeight="15" x14ac:dyDescent="0.2"/>
  <cols>
    <col min="6" max="6" width="16.6640625" bestFit="1" customWidth="1"/>
    <col min="7" max="7" width="47.77734375" customWidth="1"/>
    <col min="8" max="8" width="16.109375" bestFit="1" customWidth="1"/>
    <col min="14" max="14" width="8.88671875" style="3"/>
  </cols>
  <sheetData>
    <row r="1" spans="1:14" ht="16.5" thickBot="1" x14ac:dyDescent="0.3">
      <c r="A1" s="4" t="s">
        <v>0</v>
      </c>
      <c r="B1" s="4" t="s">
        <v>1</v>
      </c>
      <c r="C1" s="5" t="s">
        <v>2</v>
      </c>
      <c r="D1" s="5" t="s">
        <v>3</v>
      </c>
      <c r="E1" s="5" t="s">
        <v>4</v>
      </c>
      <c r="F1" s="7" t="s">
        <v>6</v>
      </c>
      <c r="G1" s="9" t="s">
        <v>8</v>
      </c>
      <c r="H1" s="7" t="s">
        <v>9</v>
      </c>
      <c r="I1" s="5" t="s">
        <v>10</v>
      </c>
      <c r="J1" s="5" t="s">
        <v>11</v>
      </c>
      <c r="K1" s="5" t="s">
        <v>12</v>
      </c>
      <c r="L1" s="6" t="s">
        <v>13</v>
      </c>
      <c r="M1" s="6" t="s">
        <v>14</v>
      </c>
      <c r="N1" s="6" t="s">
        <v>152</v>
      </c>
    </row>
    <row r="2" spans="1:14" x14ac:dyDescent="0.2">
      <c r="A2" s="1">
        <v>509866</v>
      </c>
      <c r="B2" s="1">
        <v>445054</v>
      </c>
      <c r="C2" s="2" t="s">
        <v>23</v>
      </c>
      <c r="D2" s="2" t="s">
        <v>46</v>
      </c>
      <c r="E2" s="2" t="s">
        <v>47</v>
      </c>
      <c r="F2" s="8">
        <v>45358.682638888888</v>
      </c>
      <c r="G2" s="10" t="s">
        <v>48</v>
      </c>
      <c r="H2" s="8">
        <v>45351</v>
      </c>
      <c r="I2" s="2" t="s">
        <v>25</v>
      </c>
      <c r="J2" s="2" t="s">
        <v>30</v>
      </c>
      <c r="K2" s="2" t="s">
        <v>22</v>
      </c>
      <c r="L2" s="3">
        <v>28.79</v>
      </c>
      <c r="M2" s="3">
        <v>5.76</v>
      </c>
      <c r="N2" s="3">
        <f>SUM(L2:M2)</f>
        <v>34.549999999999997</v>
      </c>
    </row>
    <row r="3" spans="1:14" x14ac:dyDescent="0.2">
      <c r="A3" s="1">
        <v>509733</v>
      </c>
      <c r="B3" s="1">
        <v>444942</v>
      </c>
      <c r="C3" s="2" t="s">
        <v>23</v>
      </c>
      <c r="D3" s="2" t="s">
        <v>46</v>
      </c>
      <c r="E3" s="2" t="s">
        <v>47</v>
      </c>
      <c r="F3" s="8">
        <v>45373.433333333334</v>
      </c>
      <c r="G3" s="10" t="s">
        <v>49</v>
      </c>
      <c r="H3" s="8">
        <v>45350.363888888889</v>
      </c>
      <c r="I3" s="2" t="s">
        <v>25</v>
      </c>
      <c r="J3" s="2" t="s">
        <v>21</v>
      </c>
      <c r="K3" s="2" t="s">
        <v>22</v>
      </c>
      <c r="L3" s="3">
        <v>29.63</v>
      </c>
      <c r="M3" s="3">
        <v>5.93</v>
      </c>
      <c r="N3" s="3">
        <f t="shared" ref="N3:N18" si="0">SUM(L3:M3)</f>
        <v>35.56</v>
      </c>
    </row>
    <row r="4" spans="1:14" x14ac:dyDescent="0.2">
      <c r="A4" s="1">
        <v>507430</v>
      </c>
      <c r="B4" s="1">
        <v>443227</v>
      </c>
      <c r="C4" s="2" t="s">
        <v>23</v>
      </c>
      <c r="D4" s="2" t="s">
        <v>46</v>
      </c>
      <c r="E4" s="2" t="s">
        <v>47</v>
      </c>
      <c r="F4" s="8">
        <v>45329.63958333333</v>
      </c>
      <c r="G4" s="10" t="s">
        <v>48</v>
      </c>
      <c r="H4" s="8">
        <v>45319</v>
      </c>
      <c r="I4" s="2" t="s">
        <v>25</v>
      </c>
      <c r="J4" s="2" t="s">
        <v>30</v>
      </c>
      <c r="K4" s="2" t="s">
        <v>22</v>
      </c>
      <c r="L4" s="3">
        <v>28.79</v>
      </c>
      <c r="M4" s="3">
        <v>5.76</v>
      </c>
      <c r="N4" s="3">
        <f t="shared" si="0"/>
        <v>34.549999999999997</v>
      </c>
    </row>
    <row r="5" spans="1:14" x14ac:dyDescent="0.2">
      <c r="A5" s="1">
        <v>504602</v>
      </c>
      <c r="B5" s="1">
        <v>441208</v>
      </c>
      <c r="C5" s="2" t="s">
        <v>23</v>
      </c>
      <c r="D5" s="2" t="s">
        <v>46</v>
      </c>
      <c r="E5" s="2" t="s">
        <v>47</v>
      </c>
      <c r="F5" s="8">
        <v>45295.522916666669</v>
      </c>
      <c r="G5" s="10" t="s">
        <v>48</v>
      </c>
      <c r="H5" s="8">
        <v>45289</v>
      </c>
      <c r="I5" s="2" t="s">
        <v>25</v>
      </c>
      <c r="J5" s="2" t="s">
        <v>30</v>
      </c>
      <c r="K5" s="2" t="s">
        <v>22</v>
      </c>
      <c r="L5" s="3">
        <v>28.79</v>
      </c>
      <c r="M5" s="3">
        <v>5.76</v>
      </c>
      <c r="N5" s="3">
        <f t="shared" si="0"/>
        <v>34.549999999999997</v>
      </c>
    </row>
    <row r="6" spans="1:14" x14ac:dyDescent="0.2">
      <c r="A6" s="1">
        <v>502681</v>
      </c>
      <c r="B6" s="1">
        <v>439658</v>
      </c>
      <c r="C6" s="2" t="s">
        <v>23</v>
      </c>
      <c r="D6" s="2" t="s">
        <v>46</v>
      </c>
      <c r="E6" s="2" t="s">
        <v>47</v>
      </c>
      <c r="F6" s="8">
        <v>45265.688888888886</v>
      </c>
      <c r="G6" s="10" t="s">
        <v>48</v>
      </c>
      <c r="H6" s="8">
        <v>45260</v>
      </c>
      <c r="I6" s="2" t="s">
        <v>25</v>
      </c>
      <c r="J6" s="2" t="s">
        <v>30</v>
      </c>
      <c r="K6" s="2" t="s">
        <v>22</v>
      </c>
      <c r="L6" s="3">
        <v>28.79</v>
      </c>
      <c r="M6" s="3">
        <v>5.76</v>
      </c>
      <c r="N6" s="3">
        <f t="shared" si="0"/>
        <v>34.549999999999997</v>
      </c>
    </row>
    <row r="7" spans="1:14" ht="45" x14ac:dyDescent="0.2">
      <c r="A7" s="1">
        <v>499663</v>
      </c>
      <c r="B7" s="1">
        <v>437260</v>
      </c>
      <c r="C7" s="2" t="s">
        <v>23</v>
      </c>
      <c r="D7" s="2" t="s">
        <v>46</v>
      </c>
      <c r="E7" s="2" t="s">
        <v>47</v>
      </c>
      <c r="F7" s="8">
        <v>45237.683333333334</v>
      </c>
      <c r="G7" s="10" t="s">
        <v>159</v>
      </c>
      <c r="H7" s="8">
        <v>45219.432638888888</v>
      </c>
      <c r="I7" s="2" t="s">
        <v>76</v>
      </c>
      <c r="J7" s="2" t="s">
        <v>21</v>
      </c>
      <c r="K7" s="2" t="s">
        <v>22</v>
      </c>
      <c r="L7" s="3">
        <v>96.65</v>
      </c>
      <c r="M7" s="3">
        <v>19.32</v>
      </c>
      <c r="N7" s="3">
        <f t="shared" si="0"/>
        <v>115.97</v>
      </c>
    </row>
    <row r="8" spans="1:14" x14ac:dyDescent="0.2">
      <c r="A8" s="1">
        <v>499139</v>
      </c>
      <c r="B8" s="1">
        <v>436800</v>
      </c>
      <c r="C8" s="2" t="s">
        <v>23</v>
      </c>
      <c r="D8" s="2" t="s">
        <v>46</v>
      </c>
      <c r="E8" s="2" t="s">
        <v>47</v>
      </c>
      <c r="F8" s="8">
        <v>45237.604166666664</v>
      </c>
      <c r="G8" s="10" t="s">
        <v>48</v>
      </c>
      <c r="H8" s="8">
        <v>45214</v>
      </c>
      <c r="I8" s="2" t="s">
        <v>25</v>
      </c>
      <c r="J8" s="2" t="s">
        <v>30</v>
      </c>
      <c r="K8" s="2" t="s">
        <v>22</v>
      </c>
      <c r="L8" s="3">
        <v>28.79</v>
      </c>
      <c r="M8" s="3">
        <v>5.76</v>
      </c>
      <c r="N8" s="3">
        <f t="shared" si="0"/>
        <v>34.549999999999997</v>
      </c>
    </row>
    <row r="9" spans="1:14" x14ac:dyDescent="0.2">
      <c r="A9" s="1">
        <v>497124</v>
      </c>
      <c r="B9" s="1">
        <v>435159</v>
      </c>
      <c r="C9" s="2" t="s">
        <v>23</v>
      </c>
      <c r="D9" s="2" t="s">
        <v>46</v>
      </c>
      <c r="E9" s="2" t="s">
        <v>47</v>
      </c>
      <c r="F9" s="8">
        <v>45191.638888888891</v>
      </c>
      <c r="G9" s="10" t="s">
        <v>48</v>
      </c>
      <c r="H9" s="8">
        <v>45184</v>
      </c>
      <c r="I9" s="2" t="s">
        <v>25</v>
      </c>
      <c r="J9" s="2" t="s">
        <v>30</v>
      </c>
      <c r="K9" s="2" t="s">
        <v>22</v>
      </c>
      <c r="L9" s="3">
        <v>28.79</v>
      </c>
      <c r="M9" s="3">
        <v>5.76</v>
      </c>
      <c r="N9" s="3">
        <f t="shared" si="0"/>
        <v>34.549999999999997</v>
      </c>
    </row>
    <row r="10" spans="1:14" ht="30" x14ac:dyDescent="0.2">
      <c r="A10" s="1">
        <v>495276</v>
      </c>
      <c r="B10" s="1">
        <v>433521</v>
      </c>
      <c r="C10" s="2" t="s">
        <v>23</v>
      </c>
      <c r="D10" s="2" t="s">
        <v>46</v>
      </c>
      <c r="E10" s="2" t="s">
        <v>47</v>
      </c>
      <c r="F10" s="8">
        <v>45161.694444444445</v>
      </c>
      <c r="G10" s="10" t="s">
        <v>111</v>
      </c>
      <c r="H10" s="8">
        <v>45161.468055555553</v>
      </c>
      <c r="I10" s="2" t="s">
        <v>78</v>
      </c>
      <c r="J10" s="2" t="s">
        <v>21</v>
      </c>
      <c r="K10" s="2" t="s">
        <v>22</v>
      </c>
      <c r="L10" s="3">
        <v>26.94</v>
      </c>
      <c r="M10" s="3">
        <v>5.39</v>
      </c>
      <c r="N10" s="3">
        <f t="shared" si="0"/>
        <v>32.33</v>
      </c>
    </row>
    <row r="11" spans="1:14" x14ac:dyDescent="0.2">
      <c r="A11" s="1">
        <v>495037</v>
      </c>
      <c r="B11" s="1">
        <v>433326</v>
      </c>
      <c r="C11" s="2" t="s">
        <v>23</v>
      </c>
      <c r="D11" s="2" t="s">
        <v>46</v>
      </c>
      <c r="E11" s="2" t="s">
        <v>47</v>
      </c>
      <c r="F11" s="8">
        <v>45160.600694444445</v>
      </c>
      <c r="G11" s="10" t="s">
        <v>48</v>
      </c>
      <c r="H11" s="8">
        <v>45159</v>
      </c>
      <c r="I11" s="2" t="s">
        <v>25</v>
      </c>
      <c r="J11" s="2" t="s">
        <v>30</v>
      </c>
      <c r="K11" s="2" t="s">
        <v>22</v>
      </c>
      <c r="L11" s="3">
        <v>28.79</v>
      </c>
      <c r="M11" s="3">
        <v>5.76</v>
      </c>
      <c r="N11" s="3">
        <f t="shared" si="0"/>
        <v>34.549999999999997</v>
      </c>
    </row>
    <row r="12" spans="1:14" x14ac:dyDescent="0.2">
      <c r="A12" s="1">
        <v>493628</v>
      </c>
      <c r="B12" s="1">
        <v>432173</v>
      </c>
      <c r="C12" s="2" t="s">
        <v>23</v>
      </c>
      <c r="D12" s="2" t="s">
        <v>46</v>
      </c>
      <c r="E12" s="2" t="s">
        <v>47</v>
      </c>
      <c r="F12" s="8">
        <v>45135.53402777778</v>
      </c>
      <c r="G12" s="10" t="s">
        <v>48</v>
      </c>
      <c r="H12" s="8">
        <v>45134</v>
      </c>
      <c r="I12" s="2" t="s">
        <v>25</v>
      </c>
      <c r="J12" s="2" t="s">
        <v>30</v>
      </c>
      <c r="K12" s="2" t="s">
        <v>22</v>
      </c>
      <c r="L12" s="3">
        <v>28.79</v>
      </c>
      <c r="M12" s="3">
        <v>5.76</v>
      </c>
      <c r="N12" s="3">
        <f t="shared" si="0"/>
        <v>34.549999999999997</v>
      </c>
    </row>
    <row r="13" spans="1:14" x14ac:dyDescent="0.2">
      <c r="A13" s="1">
        <v>491790</v>
      </c>
      <c r="B13" s="1">
        <v>430730</v>
      </c>
      <c r="C13" s="2" t="s">
        <v>23</v>
      </c>
      <c r="D13" s="2" t="s">
        <v>46</v>
      </c>
      <c r="E13" s="2" t="s">
        <v>47</v>
      </c>
      <c r="F13" s="8">
        <v>45110.613194444442</v>
      </c>
      <c r="G13" s="10" t="s">
        <v>48</v>
      </c>
      <c r="H13" s="8">
        <v>45106</v>
      </c>
      <c r="I13" s="2" t="s">
        <v>25</v>
      </c>
      <c r="J13" s="2" t="s">
        <v>30</v>
      </c>
      <c r="K13" s="2" t="s">
        <v>22</v>
      </c>
      <c r="L13" s="3">
        <v>28.79</v>
      </c>
      <c r="M13" s="3">
        <v>5.76</v>
      </c>
      <c r="N13" s="3">
        <f t="shared" si="0"/>
        <v>34.549999999999997</v>
      </c>
    </row>
    <row r="14" spans="1:14" x14ac:dyDescent="0.2">
      <c r="A14" s="1">
        <v>490108</v>
      </c>
      <c r="B14" s="1">
        <v>429351</v>
      </c>
      <c r="C14" s="2" t="s">
        <v>23</v>
      </c>
      <c r="D14" s="2" t="s">
        <v>46</v>
      </c>
      <c r="E14" s="2" t="s">
        <v>47</v>
      </c>
      <c r="F14" s="8">
        <v>45083.591666666667</v>
      </c>
      <c r="G14" s="10" t="s">
        <v>48</v>
      </c>
      <c r="H14" s="8">
        <v>45080</v>
      </c>
      <c r="I14" s="2" t="s">
        <v>25</v>
      </c>
      <c r="J14" s="2" t="s">
        <v>30</v>
      </c>
      <c r="K14" s="2" t="s">
        <v>22</v>
      </c>
      <c r="L14" s="3">
        <v>28.79</v>
      </c>
      <c r="M14" s="3">
        <v>5.76</v>
      </c>
      <c r="N14" s="3">
        <f t="shared" si="0"/>
        <v>34.549999999999997</v>
      </c>
    </row>
    <row r="15" spans="1:14" x14ac:dyDescent="0.2">
      <c r="A15" s="1">
        <v>488281</v>
      </c>
      <c r="B15" s="1">
        <v>427899</v>
      </c>
      <c r="C15" s="2" t="s">
        <v>23</v>
      </c>
      <c r="D15" s="2" t="s">
        <v>46</v>
      </c>
      <c r="E15" s="2" t="s">
        <v>47</v>
      </c>
      <c r="F15" s="8">
        <v>45056.524305555555</v>
      </c>
      <c r="G15" s="10" t="s">
        <v>48</v>
      </c>
      <c r="H15" s="8">
        <v>45051</v>
      </c>
      <c r="I15" s="2" t="s">
        <v>25</v>
      </c>
      <c r="J15" s="2" t="s">
        <v>30</v>
      </c>
      <c r="K15" s="2" t="s">
        <v>22</v>
      </c>
      <c r="L15" s="3">
        <v>28.79</v>
      </c>
      <c r="M15" s="3">
        <v>5.76</v>
      </c>
      <c r="N15" s="3">
        <f t="shared" si="0"/>
        <v>34.549999999999997</v>
      </c>
    </row>
    <row r="16" spans="1:14" ht="30" x14ac:dyDescent="0.2">
      <c r="A16" s="1">
        <v>487676</v>
      </c>
      <c r="B16" s="1">
        <v>427453</v>
      </c>
      <c r="C16" s="2" t="s">
        <v>23</v>
      </c>
      <c r="D16" s="2" t="s">
        <v>46</v>
      </c>
      <c r="E16" s="2" t="s">
        <v>47</v>
      </c>
      <c r="F16" s="8">
        <v>45049.646527777775</v>
      </c>
      <c r="G16" s="10" t="s">
        <v>139</v>
      </c>
      <c r="H16" s="8">
        <v>45042.470833333333</v>
      </c>
      <c r="I16" s="2" t="s">
        <v>25</v>
      </c>
      <c r="J16" s="2" t="s">
        <v>69</v>
      </c>
      <c r="K16" s="2" t="s">
        <v>22</v>
      </c>
      <c r="L16" s="3">
        <v>580.54999999999995</v>
      </c>
      <c r="M16" s="3">
        <v>116.11</v>
      </c>
      <c r="N16" s="3">
        <f t="shared" si="0"/>
        <v>696.66</v>
      </c>
    </row>
    <row r="17" spans="1:14" ht="30" x14ac:dyDescent="0.2">
      <c r="A17" s="1">
        <v>486649</v>
      </c>
      <c r="B17" s="1">
        <v>426647</v>
      </c>
      <c r="C17" s="2" t="s">
        <v>23</v>
      </c>
      <c r="D17" s="2" t="s">
        <v>46</v>
      </c>
      <c r="E17" s="2" t="s">
        <v>47</v>
      </c>
      <c r="F17" s="8">
        <v>45034.589583333334</v>
      </c>
      <c r="G17" s="10" t="s">
        <v>142</v>
      </c>
      <c r="H17" s="8">
        <v>45027.797222222223</v>
      </c>
      <c r="I17" s="2" t="s">
        <v>76</v>
      </c>
      <c r="J17" s="2" t="s">
        <v>21</v>
      </c>
      <c r="K17" s="2" t="s">
        <v>22</v>
      </c>
      <c r="L17" s="3">
        <v>45.38</v>
      </c>
      <c r="M17" s="3">
        <v>9.08</v>
      </c>
      <c r="N17" s="3">
        <f t="shared" si="0"/>
        <v>54.46</v>
      </c>
    </row>
    <row r="18" spans="1:14" x14ac:dyDescent="0.2">
      <c r="A18" s="1">
        <v>486526</v>
      </c>
      <c r="B18" s="1">
        <v>426535</v>
      </c>
      <c r="C18" s="2" t="s">
        <v>23</v>
      </c>
      <c r="D18" s="2" t="s">
        <v>46</v>
      </c>
      <c r="E18" s="2" t="s">
        <v>47</v>
      </c>
      <c r="F18" s="8">
        <v>45028.54583333333</v>
      </c>
      <c r="G18" s="10" t="s">
        <v>48</v>
      </c>
      <c r="H18" s="8">
        <v>45024</v>
      </c>
      <c r="I18" s="2" t="s">
        <v>25</v>
      </c>
      <c r="J18" s="2" t="s">
        <v>30</v>
      </c>
      <c r="K18" s="2" t="s">
        <v>22</v>
      </c>
      <c r="L18" s="3">
        <v>28.79</v>
      </c>
      <c r="M18" s="3">
        <v>5.76</v>
      </c>
      <c r="N18" s="3">
        <f t="shared" si="0"/>
        <v>34.549999999999997</v>
      </c>
    </row>
    <row r="19" spans="1:14" x14ac:dyDescent="0.2">
      <c r="A19" s="1"/>
      <c r="B19" s="1"/>
      <c r="C19" s="2"/>
      <c r="D19" s="2"/>
      <c r="E19" s="2"/>
      <c r="F19" s="8"/>
      <c r="G19" s="10"/>
      <c r="H19" s="8"/>
      <c r="I19" s="2"/>
      <c r="J19" s="2"/>
      <c r="K19" s="2"/>
      <c r="L19" s="3"/>
      <c r="M19" s="3"/>
      <c r="N19" s="12">
        <f>SUM(N2:N18)</f>
        <v>1349.58</v>
      </c>
    </row>
    <row r="20" spans="1:14" ht="15.75" x14ac:dyDescent="0.25">
      <c r="A20" s="1"/>
      <c r="B20" s="1"/>
      <c r="C20" s="2"/>
      <c r="D20" s="2"/>
      <c r="E20" s="2"/>
      <c r="F20" s="8"/>
      <c r="G20" s="10"/>
      <c r="H20" s="8"/>
      <c r="I20" s="2"/>
      <c r="J20" s="2"/>
      <c r="K20" s="2"/>
      <c r="L20" s="3"/>
      <c r="M20" s="3"/>
      <c r="N20" s="15">
        <f>N19/8</f>
        <v>168.69749999999999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395A6-5CF3-460C-B036-D647E282CBA2}">
  <dimension ref="A1:N20"/>
  <sheetViews>
    <sheetView zoomScale="80" zoomScaleNormal="80" workbookViewId="0">
      <selection activeCell="G2" sqref="G2"/>
    </sheetView>
  </sheetViews>
  <sheetFormatPr defaultRowHeight="15" x14ac:dyDescent="0.2"/>
  <cols>
    <col min="1" max="1" width="11.6640625" bestFit="1" customWidth="1"/>
    <col min="3" max="3" width="33.44140625" bestFit="1" customWidth="1"/>
    <col min="4" max="4" width="24" customWidth="1"/>
    <col min="6" max="6" width="16.6640625" bestFit="1" customWidth="1"/>
    <col min="7" max="7" width="77.21875" customWidth="1"/>
    <col min="14" max="14" width="8.88671875" style="3"/>
  </cols>
  <sheetData>
    <row r="1" spans="1:14" ht="16.5" thickBot="1" x14ac:dyDescent="0.3">
      <c r="A1" s="4" t="s">
        <v>0</v>
      </c>
      <c r="B1" s="4" t="s">
        <v>1</v>
      </c>
      <c r="C1" s="5" t="s">
        <v>2</v>
      </c>
      <c r="D1" s="5" t="s">
        <v>3</v>
      </c>
      <c r="E1" s="5" t="s">
        <v>4</v>
      </c>
      <c r="F1" s="7" t="s">
        <v>6</v>
      </c>
      <c r="G1" s="9" t="s">
        <v>8</v>
      </c>
      <c r="H1" s="7" t="s">
        <v>9</v>
      </c>
      <c r="I1" s="5" t="s">
        <v>10</v>
      </c>
      <c r="J1" s="5" t="s">
        <v>11</v>
      </c>
      <c r="K1" s="5" t="s">
        <v>12</v>
      </c>
      <c r="L1" s="6" t="s">
        <v>13</v>
      </c>
      <c r="M1" s="6" t="s">
        <v>14</v>
      </c>
      <c r="N1" s="13" t="s">
        <v>152</v>
      </c>
    </row>
    <row r="2" spans="1:14" ht="30" x14ac:dyDescent="0.2">
      <c r="A2" s="1">
        <v>511094</v>
      </c>
      <c r="B2" s="1">
        <v>445889</v>
      </c>
      <c r="C2" s="2" t="s">
        <v>16</v>
      </c>
      <c r="D2" s="2" t="s">
        <v>37</v>
      </c>
      <c r="E2" s="2" t="s">
        <v>38</v>
      </c>
      <c r="F2" s="8">
        <v>45369.67291666667</v>
      </c>
      <c r="G2" s="10" t="s">
        <v>39</v>
      </c>
      <c r="H2" s="8">
        <v>45366.69027777778</v>
      </c>
      <c r="I2" s="2" t="s">
        <v>17</v>
      </c>
      <c r="J2" s="2" t="s">
        <v>21</v>
      </c>
      <c r="K2" s="2" t="s">
        <v>40</v>
      </c>
      <c r="L2" s="3">
        <v>225</v>
      </c>
      <c r="M2" s="3">
        <v>45</v>
      </c>
      <c r="N2" s="3">
        <f>SUM(L2:M2)</f>
        <v>270</v>
      </c>
    </row>
    <row r="3" spans="1:14" ht="45" x14ac:dyDescent="0.2">
      <c r="A3" s="1">
        <v>506542</v>
      </c>
      <c r="B3" s="1">
        <v>442760</v>
      </c>
      <c r="C3" s="2" t="s">
        <v>23</v>
      </c>
      <c r="D3" s="2" t="s">
        <v>37</v>
      </c>
      <c r="E3" s="2" t="s">
        <v>38</v>
      </c>
      <c r="F3" s="8">
        <v>45313.679861111108</v>
      </c>
      <c r="G3" s="10" t="s">
        <v>66</v>
      </c>
      <c r="H3" s="8">
        <v>45313.491666666669</v>
      </c>
      <c r="I3" s="2" t="s">
        <v>67</v>
      </c>
      <c r="J3" s="2" t="s">
        <v>21</v>
      </c>
      <c r="K3" s="2" t="s">
        <v>40</v>
      </c>
      <c r="L3" s="3">
        <v>371.24</v>
      </c>
      <c r="M3" s="3">
        <v>74.25</v>
      </c>
      <c r="N3" s="3">
        <f t="shared" ref="N3:N15" si="0">SUM(L3:M3)</f>
        <v>445.49</v>
      </c>
    </row>
    <row r="4" spans="1:14" x14ac:dyDescent="0.2">
      <c r="A4" s="1">
        <v>502581</v>
      </c>
      <c r="B4" s="1">
        <v>439567</v>
      </c>
      <c r="C4" s="2" t="s">
        <v>16</v>
      </c>
      <c r="D4" s="2" t="s">
        <v>37</v>
      </c>
      <c r="E4" s="2" t="s">
        <v>38</v>
      </c>
      <c r="F4" s="8">
        <v>45259.65902777778</v>
      </c>
      <c r="G4" s="10" t="s">
        <v>96</v>
      </c>
      <c r="H4" s="8">
        <v>45258.65902777778</v>
      </c>
      <c r="I4" s="2" t="s">
        <v>17</v>
      </c>
      <c r="J4" s="2" t="s">
        <v>21</v>
      </c>
      <c r="K4" s="2" t="s">
        <v>40</v>
      </c>
      <c r="L4" s="3">
        <v>190</v>
      </c>
      <c r="M4" s="3">
        <v>38</v>
      </c>
      <c r="N4" s="3">
        <f t="shared" si="0"/>
        <v>228</v>
      </c>
    </row>
    <row r="5" spans="1:14" x14ac:dyDescent="0.2">
      <c r="A5" s="1">
        <v>497826</v>
      </c>
      <c r="B5" s="1">
        <v>435758</v>
      </c>
      <c r="C5" s="2" t="s">
        <v>16</v>
      </c>
      <c r="D5" s="2" t="s">
        <v>37</v>
      </c>
      <c r="E5" s="2" t="s">
        <v>38</v>
      </c>
      <c r="F5" s="8">
        <v>45197.65347222222</v>
      </c>
      <c r="G5" s="10" t="s">
        <v>110</v>
      </c>
      <c r="H5" s="8">
        <v>45195.406944444447</v>
      </c>
      <c r="I5" s="2" t="s">
        <v>17</v>
      </c>
      <c r="J5" s="2" t="s">
        <v>21</v>
      </c>
      <c r="K5" s="2" t="s">
        <v>40</v>
      </c>
      <c r="L5" s="3">
        <v>265</v>
      </c>
      <c r="M5" s="3">
        <v>53</v>
      </c>
      <c r="N5" s="3">
        <f t="shared" si="0"/>
        <v>318</v>
      </c>
    </row>
    <row r="6" spans="1:14" x14ac:dyDescent="0.2">
      <c r="A6" s="1">
        <v>494279</v>
      </c>
      <c r="B6" s="1">
        <v>431472</v>
      </c>
      <c r="C6" s="2" t="s">
        <v>116</v>
      </c>
      <c r="D6" s="2" t="s">
        <v>37</v>
      </c>
      <c r="E6" s="2" t="s">
        <v>38</v>
      </c>
      <c r="F6" s="8"/>
      <c r="G6" s="10" t="s">
        <v>117</v>
      </c>
      <c r="H6" s="8">
        <v>45120.697222222225</v>
      </c>
      <c r="I6" s="2" t="s">
        <v>118</v>
      </c>
      <c r="J6" s="2" t="s">
        <v>21</v>
      </c>
      <c r="K6" s="2" t="s">
        <v>40</v>
      </c>
      <c r="L6" s="3">
        <v>1548.85</v>
      </c>
      <c r="M6" s="3">
        <v>309.77</v>
      </c>
      <c r="N6" s="3">
        <f t="shared" si="0"/>
        <v>1858.62</v>
      </c>
    </row>
    <row r="7" spans="1:14" x14ac:dyDescent="0.2">
      <c r="A7" s="1">
        <v>492754</v>
      </c>
      <c r="B7" s="1">
        <v>431472</v>
      </c>
      <c r="C7" s="2" t="s">
        <v>23</v>
      </c>
      <c r="D7" s="2" t="s">
        <v>37</v>
      </c>
      <c r="E7" s="2" t="s">
        <v>38</v>
      </c>
      <c r="F7" s="8">
        <v>45141.458333333336</v>
      </c>
      <c r="G7" s="10" t="s">
        <v>117</v>
      </c>
      <c r="H7" s="8">
        <v>45120.697222222225</v>
      </c>
      <c r="I7" s="2" t="s">
        <v>118</v>
      </c>
      <c r="J7" s="2" t="s">
        <v>21</v>
      </c>
      <c r="K7" s="2" t="s">
        <v>40</v>
      </c>
      <c r="L7" s="3">
        <v>26.94</v>
      </c>
      <c r="M7" s="3">
        <v>5.39</v>
      </c>
      <c r="N7" s="3">
        <f t="shared" si="0"/>
        <v>32.33</v>
      </c>
    </row>
    <row r="8" spans="1:14" ht="30" x14ac:dyDescent="0.2">
      <c r="A8" s="1">
        <v>501604</v>
      </c>
      <c r="B8" s="1">
        <v>438812</v>
      </c>
      <c r="C8" s="2" t="s">
        <v>23</v>
      </c>
      <c r="D8" s="2" t="s">
        <v>37</v>
      </c>
      <c r="E8" s="2" t="s">
        <v>38</v>
      </c>
      <c r="F8" s="8">
        <v>45289.519444444442</v>
      </c>
      <c r="G8" s="10" t="s">
        <v>101</v>
      </c>
      <c r="H8" s="8">
        <v>45245.701388888891</v>
      </c>
      <c r="I8" s="2" t="s">
        <v>25</v>
      </c>
      <c r="J8" s="2" t="s">
        <v>21</v>
      </c>
      <c r="K8" s="2" t="s">
        <v>22</v>
      </c>
      <c r="L8" s="3">
        <v>236.18</v>
      </c>
      <c r="M8" s="3">
        <v>47.24</v>
      </c>
      <c r="N8" s="3">
        <f>SUM(L8:M8)</f>
        <v>283.42</v>
      </c>
    </row>
    <row r="9" spans="1:14" x14ac:dyDescent="0.2">
      <c r="A9" s="1"/>
      <c r="B9" s="1"/>
      <c r="C9" s="2"/>
      <c r="D9" s="2" t="s">
        <v>37</v>
      </c>
      <c r="E9" s="2"/>
      <c r="F9" s="8"/>
      <c r="G9" s="10"/>
      <c r="H9" s="8"/>
      <c r="I9" s="2"/>
      <c r="J9" s="2"/>
      <c r="K9" s="2"/>
      <c r="L9" s="3"/>
      <c r="M9" s="3"/>
    </row>
    <row r="10" spans="1:14" ht="60" x14ac:dyDescent="0.2">
      <c r="A10" s="1">
        <v>502304</v>
      </c>
      <c r="B10" s="1">
        <v>439331</v>
      </c>
      <c r="C10" s="2" t="s">
        <v>97</v>
      </c>
      <c r="D10" s="2" t="s">
        <v>37</v>
      </c>
      <c r="E10" s="2" t="s">
        <v>38</v>
      </c>
      <c r="F10" s="8">
        <v>45257.519444444442</v>
      </c>
      <c r="G10" s="10" t="s">
        <v>99</v>
      </c>
      <c r="H10" s="8">
        <v>45254.519444444442</v>
      </c>
      <c r="I10" s="2" t="s">
        <v>17</v>
      </c>
      <c r="J10" s="2" t="s">
        <v>100</v>
      </c>
      <c r="K10" s="2" t="s">
        <v>22</v>
      </c>
      <c r="L10" s="3">
        <v>435.25</v>
      </c>
      <c r="M10" s="3">
        <v>87.05</v>
      </c>
      <c r="N10" s="3">
        <f t="shared" si="0"/>
        <v>522.29999999999995</v>
      </c>
    </row>
    <row r="11" spans="1:14" x14ac:dyDescent="0.2">
      <c r="D11" s="2" t="s">
        <v>37</v>
      </c>
    </row>
    <row r="12" spans="1:14" ht="30" x14ac:dyDescent="0.2">
      <c r="A12" s="1">
        <v>499460</v>
      </c>
      <c r="B12" s="1">
        <v>437085</v>
      </c>
      <c r="C12" s="2" t="s">
        <v>23</v>
      </c>
      <c r="D12" s="2" t="s">
        <v>37</v>
      </c>
      <c r="E12" s="2" t="s">
        <v>38</v>
      </c>
      <c r="F12" s="8">
        <v>45253.451388888891</v>
      </c>
      <c r="G12" s="10" t="s">
        <v>105</v>
      </c>
      <c r="H12" s="8">
        <v>45217.507638888892</v>
      </c>
      <c r="I12" s="2" t="s">
        <v>25</v>
      </c>
      <c r="J12" s="2" t="s">
        <v>21</v>
      </c>
      <c r="K12" s="2" t="s">
        <v>22</v>
      </c>
      <c r="L12" s="3">
        <v>29.63</v>
      </c>
      <c r="M12" s="3">
        <v>5.93</v>
      </c>
      <c r="N12" s="3">
        <f t="shared" si="0"/>
        <v>35.56</v>
      </c>
    </row>
    <row r="13" spans="1:14" x14ac:dyDescent="0.2">
      <c r="A13" s="1"/>
      <c r="B13" s="1"/>
      <c r="C13" s="2"/>
      <c r="D13" s="2"/>
      <c r="E13" s="2"/>
      <c r="F13" s="8"/>
      <c r="G13" s="10"/>
      <c r="H13" s="8"/>
      <c r="I13" s="2"/>
      <c r="J13" s="2"/>
      <c r="K13" s="2"/>
      <c r="L13" s="3"/>
      <c r="M13" s="3"/>
      <c r="N13" s="12">
        <f>SUM(N2:N12)</f>
        <v>3993.72</v>
      </c>
    </row>
    <row r="14" spans="1:14" ht="15.75" x14ac:dyDescent="0.25">
      <c r="A14" s="1"/>
      <c r="B14" s="1"/>
      <c r="C14" s="2"/>
      <c r="D14" s="2"/>
      <c r="E14" s="2"/>
      <c r="F14" s="8"/>
      <c r="G14" s="10"/>
      <c r="H14" s="8"/>
      <c r="I14" s="2"/>
      <c r="J14" s="2"/>
      <c r="K14" s="2"/>
      <c r="L14" s="3"/>
      <c r="M14" s="3"/>
      <c r="N14" s="15">
        <f>N13/22</f>
        <v>181.53272727272727</v>
      </c>
    </row>
    <row r="15" spans="1:14" x14ac:dyDescent="0.2">
      <c r="A15" s="1">
        <v>486423</v>
      </c>
      <c r="B15" s="1">
        <v>426451</v>
      </c>
      <c r="C15" s="2" t="s">
        <v>23</v>
      </c>
      <c r="D15" s="2" t="s">
        <v>98</v>
      </c>
      <c r="E15" s="2" t="s">
        <v>38</v>
      </c>
      <c r="F15" s="8">
        <v>45040.644444444442</v>
      </c>
      <c r="G15" s="10" t="s">
        <v>145</v>
      </c>
      <c r="H15" s="8">
        <v>45022.418055555558</v>
      </c>
      <c r="I15" s="2" t="s">
        <v>41</v>
      </c>
      <c r="J15" s="2" t="s">
        <v>21</v>
      </c>
      <c r="K15" s="2" t="s">
        <v>22</v>
      </c>
      <c r="L15" s="3">
        <v>79.180000000000007</v>
      </c>
      <c r="M15" s="3">
        <v>15.84</v>
      </c>
      <c r="N15" s="12">
        <f t="shared" si="0"/>
        <v>95.02000000000001</v>
      </c>
    </row>
    <row r="16" spans="1:14" ht="15.75" x14ac:dyDescent="0.25">
      <c r="A16" s="1"/>
      <c r="B16" s="1"/>
      <c r="C16" s="2"/>
      <c r="D16" s="2"/>
      <c r="E16" s="2"/>
      <c r="F16" s="8"/>
      <c r="G16" s="10"/>
      <c r="H16" s="8"/>
      <c r="I16" s="2"/>
      <c r="J16" s="2"/>
      <c r="K16" s="2"/>
      <c r="L16" s="3"/>
      <c r="M16" s="3"/>
      <c r="N16" s="15">
        <f>N15/10</f>
        <v>9.5020000000000007</v>
      </c>
    </row>
    <row r="20" spans="13:14" x14ac:dyDescent="0.2">
      <c r="M20" t="s">
        <v>152</v>
      </c>
      <c r="N20" s="17">
        <f>N14+N16</f>
        <v>191.03472727272728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6EA43-E0E8-4925-B03C-08DA3629D5AC}">
  <dimension ref="A1:N5"/>
  <sheetViews>
    <sheetView workbookViewId="0">
      <selection activeCell="N5" sqref="N5"/>
    </sheetView>
  </sheetViews>
  <sheetFormatPr defaultRowHeight="15" x14ac:dyDescent="0.2"/>
  <cols>
    <col min="4" max="4" width="35.77734375" customWidth="1"/>
    <col min="6" max="6" width="15.88671875" bestFit="1" customWidth="1"/>
    <col min="7" max="7" width="42.44140625" bestFit="1" customWidth="1"/>
  </cols>
  <sheetData>
    <row r="1" spans="1:14" ht="16.5" thickBot="1" x14ac:dyDescent="0.3">
      <c r="A1" s="4" t="s">
        <v>0</v>
      </c>
      <c r="B1" s="4" t="s">
        <v>1</v>
      </c>
      <c r="C1" s="5" t="s">
        <v>2</v>
      </c>
      <c r="D1" s="5" t="s">
        <v>3</v>
      </c>
      <c r="E1" s="5" t="s">
        <v>4</v>
      </c>
      <c r="F1" s="7" t="s">
        <v>6</v>
      </c>
      <c r="G1" s="9" t="s">
        <v>8</v>
      </c>
      <c r="H1" s="7" t="s">
        <v>9</v>
      </c>
      <c r="I1" s="5" t="s">
        <v>10</v>
      </c>
      <c r="J1" s="5" t="s">
        <v>11</v>
      </c>
      <c r="K1" s="5" t="s">
        <v>12</v>
      </c>
      <c r="L1" s="6" t="s">
        <v>13</v>
      </c>
      <c r="M1" s="6" t="s">
        <v>14</v>
      </c>
      <c r="N1" s="6" t="s">
        <v>152</v>
      </c>
    </row>
    <row r="2" spans="1:14" ht="45" x14ac:dyDescent="0.2">
      <c r="A2" s="1">
        <v>504559</v>
      </c>
      <c r="B2" s="1">
        <v>440991</v>
      </c>
      <c r="C2" s="2" t="s">
        <v>23</v>
      </c>
      <c r="D2" s="2" t="s">
        <v>87</v>
      </c>
      <c r="E2" s="2" t="s">
        <v>88</v>
      </c>
      <c r="F2" s="8">
        <v>45310.475694444445</v>
      </c>
      <c r="G2" s="10" t="s">
        <v>89</v>
      </c>
      <c r="H2" s="8">
        <v>45281.658333333333</v>
      </c>
      <c r="I2" s="2" t="s">
        <v>59</v>
      </c>
      <c r="J2" s="2" t="s">
        <v>21</v>
      </c>
      <c r="K2" s="2" t="s">
        <v>22</v>
      </c>
      <c r="L2" s="3">
        <v>94.82</v>
      </c>
      <c r="M2" s="3">
        <v>18.96</v>
      </c>
      <c r="N2" s="3">
        <f>SUM(L2:M2)</f>
        <v>113.78</v>
      </c>
    </row>
    <row r="3" spans="1:14" ht="30" x14ac:dyDescent="0.2">
      <c r="A3" s="1">
        <v>506187</v>
      </c>
      <c r="B3" s="1">
        <v>442500</v>
      </c>
      <c r="C3" s="2" t="s">
        <v>68</v>
      </c>
      <c r="D3" s="2" t="s">
        <v>87</v>
      </c>
      <c r="E3" s="2" t="s">
        <v>54</v>
      </c>
      <c r="F3" s="8">
        <v>45250.490972222222</v>
      </c>
      <c r="G3" s="10" t="s">
        <v>72</v>
      </c>
      <c r="H3" s="8">
        <v>45250.490277777775</v>
      </c>
      <c r="I3" s="2" t="s">
        <v>17</v>
      </c>
      <c r="J3" s="2" t="s">
        <v>69</v>
      </c>
      <c r="K3" s="2" t="s">
        <v>22</v>
      </c>
      <c r="L3" s="3">
        <v>135</v>
      </c>
      <c r="M3" s="3">
        <v>27</v>
      </c>
      <c r="N3" s="3">
        <f>SUM(L3:M3)</f>
        <v>162</v>
      </c>
    </row>
    <row r="4" spans="1:14" x14ac:dyDescent="0.2">
      <c r="N4" s="12">
        <f>SUM(N2:N3)</f>
        <v>275.77999999999997</v>
      </c>
    </row>
    <row r="5" spans="1:14" ht="15.75" x14ac:dyDescent="0.25">
      <c r="N5" s="16">
        <f>N4/4</f>
        <v>68.944999999999993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E4D7-1F91-470C-9CF5-12C7B4F5F9C6}">
  <dimension ref="A1:O13"/>
  <sheetViews>
    <sheetView zoomScale="80" zoomScaleNormal="80" workbookViewId="0">
      <selection activeCell="H10" sqref="H10"/>
    </sheetView>
  </sheetViews>
  <sheetFormatPr defaultRowHeight="15" x14ac:dyDescent="0.2"/>
  <cols>
    <col min="3" max="3" width="23.33203125" bestFit="1" customWidth="1"/>
    <col min="6" max="6" width="16.109375" bestFit="1" customWidth="1"/>
    <col min="7" max="7" width="16.6640625" bestFit="1" customWidth="1"/>
    <col min="8" max="8" width="51.109375" customWidth="1"/>
    <col min="9" max="9" width="16.5546875" bestFit="1" customWidth="1"/>
    <col min="15" max="15" width="8.88671875" style="3"/>
  </cols>
  <sheetData>
    <row r="1" spans="1:15" ht="16.5" thickBot="1" x14ac:dyDescent="0.3">
      <c r="A1" s="4" t="s">
        <v>0</v>
      </c>
      <c r="B1" s="4" t="s">
        <v>1</v>
      </c>
      <c r="C1" s="5" t="s">
        <v>2</v>
      </c>
      <c r="D1" s="5" t="s">
        <v>3</v>
      </c>
      <c r="E1" s="5" t="s">
        <v>4</v>
      </c>
      <c r="F1" s="7" t="s">
        <v>5</v>
      </c>
      <c r="G1" s="7" t="s">
        <v>6</v>
      </c>
      <c r="H1" s="9" t="s">
        <v>8</v>
      </c>
      <c r="I1" s="7" t="s">
        <v>9</v>
      </c>
      <c r="J1" s="5" t="s">
        <v>10</v>
      </c>
      <c r="K1" s="5" t="s">
        <v>11</v>
      </c>
      <c r="L1" s="5" t="s">
        <v>12</v>
      </c>
      <c r="M1" s="6" t="s">
        <v>13</v>
      </c>
      <c r="N1" s="6" t="s">
        <v>14</v>
      </c>
      <c r="O1" s="6" t="s">
        <v>152</v>
      </c>
    </row>
    <row r="2" spans="1:15" x14ac:dyDescent="0.2">
      <c r="A2" s="1">
        <v>506190</v>
      </c>
      <c r="B2" s="1">
        <v>442503</v>
      </c>
      <c r="C2" s="2" t="s">
        <v>68</v>
      </c>
      <c r="D2" s="2" t="s">
        <v>70</v>
      </c>
      <c r="E2" s="2" t="s">
        <v>51</v>
      </c>
      <c r="F2" s="8">
        <v>45250.493055555555</v>
      </c>
      <c r="G2" s="8">
        <v>45250.494444444441</v>
      </c>
      <c r="H2" s="10" t="s">
        <v>71</v>
      </c>
      <c r="I2" s="8">
        <v>45250.493055555555</v>
      </c>
      <c r="J2" s="2" t="s">
        <v>17</v>
      </c>
      <c r="K2" s="2" t="s">
        <v>69</v>
      </c>
      <c r="L2" s="2" t="s">
        <v>42</v>
      </c>
      <c r="M2" s="3">
        <v>135</v>
      </c>
      <c r="N2" s="3">
        <v>27</v>
      </c>
      <c r="O2" s="3">
        <f>SUM(M2:N2)</f>
        <v>162</v>
      </c>
    </row>
    <row r="3" spans="1:15" ht="45" x14ac:dyDescent="0.2">
      <c r="A3" s="1">
        <v>502634</v>
      </c>
      <c r="B3" s="1">
        <v>438692</v>
      </c>
      <c r="C3" s="2" t="s">
        <v>23</v>
      </c>
      <c r="D3" s="2" t="s">
        <v>70</v>
      </c>
      <c r="E3" s="2" t="s">
        <v>51</v>
      </c>
      <c r="F3" s="8">
        <v>45274.329861111109</v>
      </c>
      <c r="G3" s="8">
        <v>45274.371527777781</v>
      </c>
      <c r="H3" s="10" t="s">
        <v>95</v>
      </c>
      <c r="I3" s="8">
        <v>45244.509722222225</v>
      </c>
      <c r="J3" s="2" t="s">
        <v>60</v>
      </c>
      <c r="K3" s="2" t="s">
        <v>21</v>
      </c>
      <c r="L3" s="2" t="s">
        <v>42</v>
      </c>
      <c r="M3" s="3">
        <v>26.94</v>
      </c>
      <c r="N3" s="3">
        <v>5.39</v>
      </c>
      <c r="O3" s="3">
        <f t="shared" ref="O3:O11" si="0">SUM(M3:N3)</f>
        <v>32.33</v>
      </c>
    </row>
    <row r="4" spans="1:15" ht="45" x14ac:dyDescent="0.2">
      <c r="A4" s="1">
        <v>501440</v>
      </c>
      <c r="B4" s="1">
        <v>438692</v>
      </c>
      <c r="C4" s="2" t="s">
        <v>23</v>
      </c>
      <c r="D4" s="2" t="s">
        <v>70</v>
      </c>
      <c r="E4" s="2" t="s">
        <v>51</v>
      </c>
      <c r="F4" s="8">
        <v>45247.43472222222</v>
      </c>
      <c r="G4" s="8">
        <v>45279.588194444441</v>
      </c>
      <c r="H4" s="10" t="s">
        <v>95</v>
      </c>
      <c r="I4" s="8">
        <v>45244.509722222225</v>
      </c>
      <c r="J4" s="2" t="s">
        <v>59</v>
      </c>
      <c r="K4" s="2" t="s">
        <v>21</v>
      </c>
      <c r="L4" s="2" t="s">
        <v>42</v>
      </c>
      <c r="M4" s="3">
        <v>95.75</v>
      </c>
      <c r="N4" s="3">
        <v>19.149999999999999</v>
      </c>
      <c r="O4" s="3">
        <f t="shared" si="0"/>
        <v>114.9</v>
      </c>
    </row>
    <row r="5" spans="1:15" ht="45" x14ac:dyDescent="0.2">
      <c r="A5" s="1">
        <v>499619</v>
      </c>
      <c r="B5" s="1">
        <v>437223</v>
      </c>
      <c r="C5" s="2" t="s">
        <v>23</v>
      </c>
      <c r="D5" s="2" t="s">
        <v>70</v>
      </c>
      <c r="E5" s="2" t="s">
        <v>51</v>
      </c>
      <c r="F5" s="8">
        <v>45232.324999999997</v>
      </c>
      <c r="G5" s="8">
        <v>45232.379861111112</v>
      </c>
      <c r="H5" s="10" t="s">
        <v>103</v>
      </c>
      <c r="I5" s="8">
        <v>45218.613194444442</v>
      </c>
      <c r="J5" s="2" t="s">
        <v>60</v>
      </c>
      <c r="K5" s="2" t="s">
        <v>21</v>
      </c>
      <c r="L5" s="2" t="s">
        <v>42</v>
      </c>
      <c r="M5" s="3">
        <v>8.94</v>
      </c>
      <c r="N5" s="3">
        <v>1.79</v>
      </c>
      <c r="O5" s="3">
        <f t="shared" si="0"/>
        <v>10.73</v>
      </c>
    </row>
    <row r="6" spans="1:15" ht="45" x14ac:dyDescent="0.2">
      <c r="A6" s="1">
        <v>493983</v>
      </c>
      <c r="B6" s="1">
        <v>432495</v>
      </c>
      <c r="C6" s="2" t="s">
        <v>23</v>
      </c>
      <c r="D6" s="2" t="s">
        <v>70</v>
      </c>
      <c r="E6" s="2" t="s">
        <v>51</v>
      </c>
      <c r="F6" s="8">
        <v>45203.486805555556</v>
      </c>
      <c r="G6" s="8">
        <v>45203.581250000003</v>
      </c>
      <c r="H6" s="10" t="s">
        <v>119</v>
      </c>
      <c r="I6" s="8">
        <v>45140.48541666667</v>
      </c>
      <c r="J6" s="2" t="s">
        <v>120</v>
      </c>
      <c r="K6" s="2" t="s">
        <v>21</v>
      </c>
      <c r="L6" s="2" t="s">
        <v>42</v>
      </c>
      <c r="M6" s="3">
        <v>26.94</v>
      </c>
      <c r="N6" s="3">
        <v>5.39</v>
      </c>
      <c r="O6" s="3">
        <f t="shared" si="0"/>
        <v>32.33</v>
      </c>
    </row>
    <row r="7" spans="1:15" ht="30" x14ac:dyDescent="0.2">
      <c r="A7" s="1">
        <v>493493</v>
      </c>
      <c r="B7" s="1">
        <v>432068</v>
      </c>
      <c r="C7" s="2" t="s">
        <v>23</v>
      </c>
      <c r="D7" s="2" t="s">
        <v>70</v>
      </c>
      <c r="E7" s="2" t="s">
        <v>51</v>
      </c>
      <c r="F7" s="8">
        <v>45134.331250000003</v>
      </c>
      <c r="G7" s="8">
        <v>45134.349305555559</v>
      </c>
      <c r="H7" s="10" t="s">
        <v>121</v>
      </c>
      <c r="I7" s="8">
        <v>45132.455555555556</v>
      </c>
      <c r="J7" s="2" t="s">
        <v>41</v>
      </c>
      <c r="K7" s="2" t="s">
        <v>21</v>
      </c>
      <c r="L7" s="2" t="s">
        <v>42</v>
      </c>
      <c r="M7" s="3">
        <v>305.13</v>
      </c>
      <c r="N7" s="3">
        <v>61.02</v>
      </c>
      <c r="O7" s="3">
        <f t="shared" si="0"/>
        <v>366.15</v>
      </c>
    </row>
    <row r="8" spans="1:15" ht="30" x14ac:dyDescent="0.2">
      <c r="A8" s="1">
        <v>493409</v>
      </c>
      <c r="B8" s="1">
        <v>432006</v>
      </c>
      <c r="C8" s="2" t="s">
        <v>23</v>
      </c>
      <c r="D8" s="2" t="s">
        <v>70</v>
      </c>
      <c r="E8" s="2" t="s">
        <v>51</v>
      </c>
      <c r="F8" s="8">
        <v>45134.350694444445</v>
      </c>
      <c r="G8" s="8">
        <v>45134.375694444447</v>
      </c>
      <c r="H8" s="10" t="s">
        <v>122</v>
      </c>
      <c r="I8" s="8">
        <v>45131.568749999999</v>
      </c>
      <c r="J8" s="2" t="s">
        <v>41</v>
      </c>
      <c r="K8" s="2" t="s">
        <v>21</v>
      </c>
      <c r="L8" s="2" t="s">
        <v>42</v>
      </c>
      <c r="M8" s="3">
        <v>26.94</v>
      </c>
      <c r="N8" s="3">
        <v>5.39</v>
      </c>
      <c r="O8" s="3">
        <f t="shared" si="0"/>
        <v>32.33</v>
      </c>
    </row>
    <row r="9" spans="1:15" ht="90" x14ac:dyDescent="0.2">
      <c r="A9" s="1">
        <v>492969</v>
      </c>
      <c r="B9" s="1">
        <v>427740</v>
      </c>
      <c r="C9" s="2" t="s">
        <v>23</v>
      </c>
      <c r="D9" s="2" t="s">
        <v>70</v>
      </c>
      <c r="E9" s="2" t="s">
        <v>51</v>
      </c>
      <c r="F9" s="8">
        <v>45131.336805555555</v>
      </c>
      <c r="G9" s="8">
        <v>45131.42291666667</v>
      </c>
      <c r="H9" s="10" t="s">
        <v>157</v>
      </c>
      <c r="I9" s="8">
        <v>45049.361111111109</v>
      </c>
      <c r="J9" s="2" t="s">
        <v>123</v>
      </c>
      <c r="K9" s="2" t="s">
        <v>21</v>
      </c>
      <c r="L9" s="2" t="s">
        <v>42</v>
      </c>
      <c r="M9" s="3">
        <v>48.29</v>
      </c>
      <c r="N9" s="3">
        <v>9.66</v>
      </c>
      <c r="O9" s="3">
        <f t="shared" si="0"/>
        <v>57.95</v>
      </c>
    </row>
    <row r="10" spans="1:15" ht="90" x14ac:dyDescent="0.2">
      <c r="A10" s="1">
        <v>491403</v>
      </c>
      <c r="B10" s="1">
        <v>427740</v>
      </c>
      <c r="C10" s="2" t="s">
        <v>23</v>
      </c>
      <c r="D10" s="2" t="s">
        <v>70</v>
      </c>
      <c r="E10" s="2" t="s">
        <v>51</v>
      </c>
      <c r="F10" s="8">
        <v>45112.424305555556</v>
      </c>
      <c r="G10" s="8">
        <v>45125.350694444445</v>
      </c>
      <c r="H10" s="10" t="s">
        <v>157</v>
      </c>
      <c r="I10" s="8">
        <v>45049.361111111109</v>
      </c>
      <c r="J10" s="2" t="s">
        <v>41</v>
      </c>
      <c r="K10" s="2" t="s">
        <v>21</v>
      </c>
      <c r="L10" s="2" t="s">
        <v>42</v>
      </c>
      <c r="M10" s="3">
        <v>26.94</v>
      </c>
      <c r="N10" s="3">
        <v>5.39</v>
      </c>
      <c r="O10" s="3">
        <f t="shared" si="0"/>
        <v>32.33</v>
      </c>
    </row>
    <row r="11" spans="1:15" ht="90" x14ac:dyDescent="0.2">
      <c r="A11" s="1">
        <v>488100</v>
      </c>
      <c r="B11" s="1">
        <v>427740</v>
      </c>
      <c r="C11" s="2" t="s">
        <v>136</v>
      </c>
      <c r="D11" s="2" t="s">
        <v>70</v>
      </c>
      <c r="E11" s="2" t="s">
        <v>51</v>
      </c>
      <c r="F11" s="8">
        <v>45112.361111111109</v>
      </c>
      <c r="G11" s="8">
        <v>45112.443055555559</v>
      </c>
      <c r="H11" s="10" t="s">
        <v>157</v>
      </c>
      <c r="I11" s="8">
        <v>45049.361111111109</v>
      </c>
      <c r="J11" s="2" t="s">
        <v>17</v>
      </c>
      <c r="K11" s="2" t="s">
        <v>137</v>
      </c>
      <c r="L11" s="2" t="s">
        <v>42</v>
      </c>
      <c r="M11" s="3">
        <v>72.8</v>
      </c>
      <c r="N11" s="3">
        <v>14.56</v>
      </c>
      <c r="O11" s="3">
        <f t="shared" si="0"/>
        <v>87.36</v>
      </c>
    </row>
    <row r="12" spans="1:15" x14ac:dyDescent="0.2">
      <c r="O12" s="12">
        <f>SUM(O2:O11)</f>
        <v>928.4100000000002</v>
      </c>
    </row>
    <row r="13" spans="1:15" ht="15.75" x14ac:dyDescent="0.25">
      <c r="O13" s="15">
        <f>O12/4</f>
        <v>232.10250000000005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Albert Street</vt:lpstr>
      <vt:lpstr>Ayland Close</vt:lpstr>
      <vt:lpstr>Colchester Close</vt:lpstr>
      <vt:lpstr>Glebe Road</vt:lpstr>
      <vt:lpstr>Harrison Way</vt:lpstr>
      <vt:lpstr>jubilee place</vt:lpstr>
      <vt:lpstr>Leaze Court</vt:lpstr>
      <vt:lpstr>Manor Court</vt:lpstr>
      <vt:lpstr>33 - 34 oakfields</vt:lpstr>
      <vt:lpstr>43 - 44 oakfields</vt:lpstr>
      <vt:lpstr>St Marys</vt:lpstr>
      <vt:lpstr>turley court</vt:lpstr>
      <vt:lpstr>Tuthill Rise</vt:lpstr>
      <vt:lpstr>wyndcliffe house</vt:lpstr>
      <vt:lpstr>1 - 7 wynols close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Jasmine Ellicott</dc:creator>
  <cp:lastModifiedBy>Brigitte Nicolas</cp:lastModifiedBy>
  <dcterms:created xsi:type="dcterms:W3CDTF">2024-08-28T10:51:47Z</dcterms:created>
  <dcterms:modified xsi:type="dcterms:W3CDTF">2024-09-03T15:14:25Z</dcterms:modified>
</cp:coreProperties>
</file>